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Gilroy USD\kit\"/>
    </mc:Choice>
  </mc:AlternateContent>
  <xr:revisionPtr revIDLastSave="0" documentId="13_ncr:1_{EB6F9FBB-8A77-40BA-A512-8B569DC99B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Assignments" sheetId="1" r:id="rId2"/>
    <sheet name="7-district balance" sheetId="2" r:id="rId3"/>
  </sheets>
  <definedNames>
    <definedName name="Pop_Units">Assignments!$B$5:$H$5</definedName>
    <definedName name="_xlnm.Print_Area" localSheetId="1">Assignments!$B$4:$T$57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2" l="1"/>
  <c r="R26" i="2" s="1"/>
  <c r="I25" i="2"/>
  <c r="R25" i="2" s="1"/>
  <c r="I24" i="2"/>
  <c r="R24" i="2" s="1"/>
  <c r="I23" i="2"/>
  <c r="I22" i="2"/>
  <c r="R22" i="2" s="1"/>
  <c r="I21" i="2"/>
  <c r="R21" i="2" s="1"/>
  <c r="I20" i="2"/>
  <c r="R20" i="2" s="1"/>
  <c r="I19" i="2"/>
  <c r="I18" i="2"/>
  <c r="R18" i="2" s="1"/>
  <c r="I17" i="2"/>
  <c r="R17" i="2" s="1"/>
  <c r="I16" i="2"/>
  <c r="R16" i="2" s="1"/>
  <c r="I15" i="2"/>
  <c r="R15" i="2" s="1"/>
  <c r="I14" i="2"/>
  <c r="I13" i="2"/>
  <c r="R13" i="2" s="1"/>
  <c r="I12" i="2"/>
  <c r="R12" i="2" s="1"/>
  <c r="I11" i="2"/>
  <c r="R11" i="2" s="1"/>
  <c r="I10" i="2"/>
  <c r="R10" i="2" s="1"/>
  <c r="I8" i="2"/>
  <c r="I9" i="2" s="1"/>
  <c r="R9" i="2" s="1"/>
  <c r="H26" i="2"/>
  <c r="Q26" i="2" s="1"/>
  <c r="H25" i="2"/>
  <c r="Q25" i="2" s="1"/>
  <c r="H24" i="2"/>
  <c r="Q24" i="2" s="1"/>
  <c r="H23" i="2"/>
  <c r="H22" i="2"/>
  <c r="Q22" i="2" s="1"/>
  <c r="H21" i="2"/>
  <c r="Q21" i="2" s="1"/>
  <c r="H20" i="2"/>
  <c r="Q20" i="2" s="1"/>
  <c r="H19" i="2"/>
  <c r="H18" i="2"/>
  <c r="Q18" i="2" s="1"/>
  <c r="H17" i="2"/>
  <c r="Q17" i="2" s="1"/>
  <c r="H16" i="2"/>
  <c r="Q16" i="2" s="1"/>
  <c r="H15" i="2"/>
  <c r="Q15" i="2" s="1"/>
  <c r="H14" i="2"/>
  <c r="H13" i="2"/>
  <c r="H12" i="2"/>
  <c r="H11" i="2"/>
  <c r="Q11" i="2" s="1"/>
  <c r="H10" i="2"/>
  <c r="Q10" i="2" s="1"/>
  <c r="H8" i="2"/>
  <c r="H9" i="2" s="1"/>
  <c r="Q9" i="2" s="1"/>
  <c r="J1" i="2"/>
  <c r="Q12" i="2" l="1"/>
  <c r="Q13" i="2"/>
  <c r="Q2" i="1"/>
  <c r="T2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6" i="1"/>
  <c r="T6" i="1"/>
  <c r="G26" i="2" l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8" i="2"/>
  <c r="F8" i="2"/>
  <c r="K2" i="1" s="1"/>
  <c r="E8" i="2"/>
  <c r="H2" i="1" s="1"/>
  <c r="N7" i="2"/>
  <c r="O7" i="2"/>
  <c r="P7" i="2"/>
  <c r="O22" i="2" l="1"/>
  <c r="P17" i="2"/>
  <c r="N16" i="2"/>
  <c r="P18" i="2"/>
  <c r="N18" i="2"/>
  <c r="N15" i="2"/>
  <c r="N22" i="2"/>
  <c r="N26" i="2"/>
  <c r="P15" i="2"/>
  <c r="P20" i="2"/>
  <c r="P26" i="2"/>
  <c r="O18" i="2"/>
  <c r="O15" i="2"/>
  <c r="O26" i="2"/>
  <c r="P25" i="2"/>
  <c r="N20" i="2"/>
  <c r="O17" i="2"/>
  <c r="P16" i="2"/>
  <c r="N17" i="2"/>
  <c r="P22" i="2"/>
  <c r="N21" i="2"/>
  <c r="N25" i="2"/>
  <c r="O21" i="2"/>
  <c r="P21" i="2"/>
  <c r="P12" i="2"/>
  <c r="O20" i="2"/>
  <c r="O24" i="2"/>
  <c r="O16" i="2"/>
  <c r="N2" i="1"/>
  <c r="O25" i="2"/>
  <c r="N24" i="2"/>
  <c r="P24" i="2"/>
  <c r="O13" i="2"/>
  <c r="N10" i="2"/>
  <c r="P11" i="2"/>
  <c r="P10" i="2"/>
  <c r="P13" i="2"/>
  <c r="O10" i="2"/>
  <c r="O12" i="2"/>
  <c r="N12" i="2"/>
  <c r="N13" i="2"/>
  <c r="N11" i="2"/>
  <c r="O11" i="2"/>
  <c r="D26" i="2"/>
  <c r="C26" i="2"/>
  <c r="J26" i="2" s="1"/>
  <c r="D25" i="2"/>
  <c r="C25" i="2"/>
  <c r="J25" i="2" s="1"/>
  <c r="D24" i="2"/>
  <c r="C24" i="2"/>
  <c r="D23" i="2"/>
  <c r="C23" i="2"/>
  <c r="J23" i="2" s="1"/>
  <c r="D22" i="2"/>
  <c r="C22" i="2"/>
  <c r="J22" i="2" s="1"/>
  <c r="D21" i="2"/>
  <c r="C21" i="2"/>
  <c r="J21" i="2" s="1"/>
  <c r="D20" i="2"/>
  <c r="C20" i="2"/>
  <c r="J20" i="2" s="1"/>
  <c r="D19" i="2"/>
  <c r="C19" i="2"/>
  <c r="J19" i="2" s="1"/>
  <c r="D18" i="2"/>
  <c r="C18" i="2"/>
  <c r="J18" i="2" s="1"/>
  <c r="D17" i="2"/>
  <c r="C17" i="2"/>
  <c r="J17" i="2" s="1"/>
  <c r="D16" i="2"/>
  <c r="C16" i="2"/>
  <c r="D15" i="2"/>
  <c r="C15" i="2"/>
  <c r="D14" i="2"/>
  <c r="C14" i="2"/>
  <c r="J14" i="2" s="1"/>
  <c r="D13" i="2"/>
  <c r="C13" i="2"/>
  <c r="J13" i="2" s="1"/>
  <c r="D12" i="2"/>
  <c r="C12" i="2"/>
  <c r="J12" i="2" s="1"/>
  <c r="D11" i="2"/>
  <c r="C11" i="2"/>
  <c r="J11" i="2" s="1"/>
  <c r="D10" i="2"/>
  <c r="C10" i="2"/>
  <c r="J10" i="2" s="1"/>
  <c r="D8" i="2"/>
  <c r="C8" i="2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K8" i="2" s="1"/>
  <c r="J8" i="2" l="1"/>
  <c r="J15" i="2"/>
  <c r="J16" i="2"/>
  <c r="J24" i="2"/>
  <c r="E9" i="2"/>
  <c r="G9" i="2"/>
  <c r="U2" i="1" s="1"/>
  <c r="F9" i="2"/>
  <c r="R2" i="1" s="1"/>
  <c r="M7" i="2"/>
  <c r="L7" i="2"/>
  <c r="O9" i="2" l="1"/>
  <c r="L2" i="1"/>
  <c r="N9" i="2"/>
  <c r="I2" i="1"/>
  <c r="P9" i="2"/>
  <c r="O2" i="1"/>
  <c r="T17" i="2"/>
  <c r="L17" i="2" l="1"/>
  <c r="M12" i="2"/>
  <c r="L12" i="2"/>
  <c r="M17" i="2"/>
  <c r="T22" i="2"/>
  <c r="T26" i="2"/>
  <c r="T25" i="2"/>
  <c r="T24" i="2"/>
  <c r="T18" i="2"/>
  <c r="T16" i="2"/>
  <c r="T15" i="2"/>
  <c r="T10" i="2" l="1"/>
  <c r="T12" i="2"/>
  <c r="M10" i="2"/>
  <c r="L10" i="2"/>
  <c r="T20" i="2"/>
  <c r="T21" i="2"/>
  <c r="M16" i="2"/>
  <c r="L20" i="2"/>
  <c r="M11" i="2"/>
  <c r="M20" i="2"/>
  <c r="L15" i="2"/>
  <c r="L13" i="2"/>
  <c r="L18" i="2"/>
  <c r="L11" i="2"/>
  <c r="L16" i="2"/>
  <c r="L25" i="2"/>
  <c r="L24" i="2"/>
  <c r="M18" i="2"/>
  <c r="L21" i="2"/>
  <c r="M22" i="2"/>
  <c r="B2" i="1"/>
  <c r="M13" i="2"/>
  <c r="L22" i="2"/>
  <c r="E2" i="1"/>
  <c r="M26" i="2"/>
  <c r="M21" i="2"/>
  <c r="T11" i="2"/>
  <c r="T13" i="2"/>
  <c r="M25" i="2"/>
  <c r="M24" i="2"/>
  <c r="L26" i="2"/>
  <c r="M15" i="2"/>
  <c r="S10" i="2" l="1"/>
  <c r="S12" i="2"/>
  <c r="S17" i="2"/>
  <c r="S18" i="2"/>
  <c r="S22" i="2"/>
  <c r="S13" i="2"/>
  <c r="S16" i="2"/>
  <c r="C9" i="2"/>
  <c r="D9" i="2"/>
  <c r="S21" i="2"/>
  <c r="S24" i="2"/>
  <c r="S15" i="2"/>
  <c r="S26" i="2"/>
  <c r="S20" i="2"/>
  <c r="S11" i="2"/>
  <c r="S25" i="2"/>
  <c r="K9" i="2" l="1"/>
  <c r="T9" i="2" s="1"/>
  <c r="F2" i="1"/>
  <c r="M9" i="2"/>
  <c r="L9" i="2"/>
  <c r="C2" i="1"/>
</calcChain>
</file>

<file path=xl/sharedStrings.xml><?xml version="1.0" encoding="utf-8"?>
<sst xmlns="http://schemas.openxmlformats.org/spreadsheetml/2006/main" count="85" uniqueCount="60">
  <si>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</si>
  <si>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</si>
  <si>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</si>
  <si>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</si>
  <si>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</si>
  <si>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</si>
  <si>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</si>
  <si>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</si>
  <si>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</si>
  <si>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</si>
  <si>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</si>
  <si>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</si>
  <si>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</si>
  <si>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</si>
  <si>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</si>
  <si>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</si>
  <si>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</si>
  <si>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</si>
  <si>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</si>
  <si>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</si>
  <si>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</si>
  <si>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</si>
  <si>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</si>
  <si>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</si>
  <si>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</si>
  <si>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</si>
  <si>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</si>
  <si>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</si>
  <si>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</si>
  <si>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</si>
  <si>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</si>
  <si>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</si>
  <si>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</si>
  <si>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</si>
  <si>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</si>
  <si>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</si>
  <si>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</si>
  <si>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</si>
  <si>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</si>
  <si>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</si>
  <si>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</si>
  <si>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</si>
  <si>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</si>
  <si>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</si>
  <si>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</si>
  <si>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</si>
  <si>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</si>
  <si>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</si>
  <si>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</si>
  <si>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Nov. 2018 Registration</t>
  </si>
  <si>
    <t>Nov. 2018 Voters</t>
  </si>
  <si>
    <t>Gilroy Unified Public Participation Kit</t>
  </si>
  <si>
    <t>When complete, please email this file to GilroyUnified@NDCresearch.com</t>
  </si>
  <si>
    <t>other</t>
  </si>
  <si>
    <t>Other</t>
  </si>
  <si>
    <t>District (1-7)</t>
  </si>
  <si>
    <t>2) On the "Assignments" worksheet tab, enter the letter for the district (1, 2, 3, 4, 5, 6 or 7) where you wish to assign</t>
  </si>
  <si>
    <t>a given population unit. Then check the results of your assignments on the "7-district balance" worksheet tab, which</t>
  </si>
  <si>
    <t>D6:</t>
  </si>
  <si>
    <t>D7: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</si>
</sst>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1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3" fontId="5" fillId="0" borderId="37" xfId="1" quotePrefix="1" applyNumberFormat="1" applyFont="1" applyBorder="1" applyAlignment="1">
      <alignment horizontal="center" wrapText="1"/>
    </xf>
    <xf numFmtId="3" fontId="5" fillId="0" borderId="38" xfId="0" applyNumberFormat="1" applyFont="1" applyBorder="1" applyAlignment="1">
      <alignment horizontal="center" wrapText="1"/>
    </xf>
    <xf numFmtId="3" fontId="5" fillId="0" borderId="39" xfId="1" quotePrefix="1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3" fontId="6" fillId="0" borderId="42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9" sqref="A9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5</v>
      </c>
    </row>
    <row r="3" spans="1:8" x14ac:dyDescent="0.25">
      <c r="A3" s="2" t="s">
        <v>6</v>
      </c>
    </row>
    <row r="5" spans="1:8" x14ac:dyDescent="0.25">
      <c r="A5" s="2" t="s">
        <v>7</v>
      </c>
    </row>
    <row r="6" spans="1:8" x14ac:dyDescent="0.25">
      <c r="A6" s="2" t="s">
        <v>8</v>
      </c>
    </row>
    <row r="7" spans="1:8" x14ac:dyDescent="0.25">
      <c r="A7" s="2" t="s">
        <v>56</v>
      </c>
    </row>
    <row r="8" spans="1:8" x14ac:dyDescent="0.25">
      <c r="B8" s="2" t="s">
        <v>57</v>
      </c>
    </row>
    <row r="9" spans="1:8" x14ac:dyDescent="0.25">
      <c r="B9" s="2" t="s">
        <v>9</v>
      </c>
    </row>
    <row r="11" spans="1:8" x14ac:dyDescent="0.25">
      <c r="A11" s="1" t="s">
        <v>10</v>
      </c>
      <c r="B11" s="2" t="s">
        <v>11</v>
      </c>
    </row>
    <row r="12" spans="1:8" x14ac:dyDescent="0.25">
      <c r="B12" s="2" t="s">
        <v>12</v>
      </c>
      <c r="G12" s="3" t="s">
        <v>13</v>
      </c>
      <c r="H12" s="2" t="s">
        <v>14</v>
      </c>
    </row>
    <row r="14" spans="1:8" x14ac:dyDescent="0.25">
      <c r="A14" s="1" t="s">
        <v>15</v>
      </c>
    </row>
    <row r="15" spans="1:8" x14ac:dyDescent="0.25">
      <c r="B15" s="2" t="s">
        <v>52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1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5.7109375" style="36" bestFit="1" customWidth="1"/>
    <col min="3" max="5" width="6.28515625" style="36" customWidth="1"/>
    <col min="6" max="6" width="6.28515625" style="36" bestFit="1" customWidth="1"/>
    <col min="7" max="7" width="6.28515625" style="43" customWidth="1"/>
    <col min="8" max="10" width="6.28515625" style="36" customWidth="1"/>
    <col min="11" max="11" width="5.7109375" style="36" bestFit="1" customWidth="1"/>
    <col min="12" max="15" width="6.28515625" style="36" customWidth="1"/>
    <col min="16" max="16" width="5.42578125" style="36" customWidth="1"/>
    <col min="17" max="17" width="6.28515625" style="43" customWidth="1"/>
    <col min="18" max="25" width="6.28515625" style="36" customWidth="1"/>
    <col min="26" max="26" width="6.85546875" style="5"/>
    <col min="27" max="27" width="3.42578125" style="5" bestFit="1" customWidth="1"/>
    <col min="28" max="29" width="6.5703125" style="5" customWidth="1"/>
    <col min="30" max="30" width="3.5703125" style="5" customWidth="1"/>
    <col min="31" max="32" width="6.5703125" style="5" customWidth="1"/>
    <col min="33" max="33" width="3.5703125" style="5" customWidth="1"/>
    <col min="34" max="35" width="6.5703125" style="5" customWidth="1"/>
    <col min="36" max="36" width="3.5703125" style="5" customWidth="1"/>
    <col min="37" max="38" width="6.5703125" style="5" customWidth="1"/>
    <col min="39" max="16384" width="6.85546875" style="5"/>
  </cols>
  <sheetData>
    <row r="1" spans="1:25" ht="13.5" customHeight="1" thickBot="1" x14ac:dyDescent="0.25">
      <c r="A1" s="94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5" ht="12.75" thickBot="1" x14ac:dyDescent="0.25">
      <c r="A2" s="39" t="s">
        <v>39</v>
      </c>
      <c r="B2" s="37">
        <f>'7-district balance'!$C$8</f>
        <v>0</v>
      </c>
      <c r="C2" s="37">
        <f>'7-district balance'!$C$9</f>
        <v>-8268.4285714285706</v>
      </c>
      <c r="D2" s="39" t="s">
        <v>38</v>
      </c>
      <c r="E2" s="37">
        <f>'7-district balance'!$D$8</f>
        <v>0</v>
      </c>
      <c r="F2" s="37">
        <f>'7-district balance'!$D$9</f>
        <v>-8268.4285714285706</v>
      </c>
      <c r="G2" s="39" t="s">
        <v>40</v>
      </c>
      <c r="H2" s="37">
        <f>'7-district balance'!$E$8</f>
        <v>0</v>
      </c>
      <c r="I2" s="37">
        <f>'7-district balance'!$E$9</f>
        <v>-8268.4285714285706</v>
      </c>
      <c r="J2" s="39" t="s">
        <v>41</v>
      </c>
      <c r="K2" s="37">
        <f>'7-district balance'!$F$8</f>
        <v>0</v>
      </c>
      <c r="L2" s="38">
        <f>'7-district balance'!$F$9</f>
        <v>-8268.4285714285706</v>
      </c>
      <c r="M2" s="39" t="s">
        <v>48</v>
      </c>
      <c r="N2" s="37">
        <f>'7-district balance'!$G$8</f>
        <v>0</v>
      </c>
      <c r="O2" s="38">
        <f>'7-district balance'!$G$9</f>
        <v>-8268.4285714285706</v>
      </c>
      <c r="P2" s="39" t="s">
        <v>58</v>
      </c>
      <c r="Q2" s="37">
        <f>'7-district balance'!$H$8</f>
        <v>0</v>
      </c>
      <c r="R2" s="38">
        <f>'7-district balance'!$F$9</f>
        <v>-8268.4285714285706</v>
      </c>
      <c r="S2" s="39" t="s">
        <v>59</v>
      </c>
      <c r="T2" s="37">
        <f>'7-district balance'!$I$8</f>
        <v>0</v>
      </c>
      <c r="U2" s="38">
        <f>'7-district balance'!$G$9</f>
        <v>-8268.4285714285706</v>
      </c>
    </row>
    <row r="3" spans="1:25" x14ac:dyDescent="0.2">
      <c r="G3" s="77"/>
      <c r="Q3" s="77"/>
    </row>
    <row r="4" spans="1:25" ht="13.5" customHeight="1" x14ac:dyDescent="0.2">
      <c r="A4" s="59"/>
      <c r="B4" s="69" t="s">
        <v>44</v>
      </c>
      <c r="C4" s="89" t="s">
        <v>17</v>
      </c>
      <c r="D4" s="90"/>
      <c r="E4" s="90"/>
      <c r="F4" s="90"/>
      <c r="G4" s="90"/>
      <c r="H4" s="91" t="s">
        <v>22</v>
      </c>
      <c r="I4" s="90"/>
      <c r="J4" s="90"/>
      <c r="K4" s="90"/>
      <c r="L4" s="90"/>
      <c r="M4" s="91" t="s">
        <v>49</v>
      </c>
      <c r="N4" s="90"/>
      <c r="O4" s="90"/>
      <c r="P4" s="93"/>
      <c r="Q4" s="90" t="s">
        <v>50</v>
      </c>
      <c r="R4" s="90"/>
      <c r="S4" s="90"/>
      <c r="T4" s="92"/>
      <c r="U4" s="5"/>
      <c r="V4" s="5"/>
      <c r="W4" s="5"/>
      <c r="X4" s="5"/>
      <c r="Y4" s="5"/>
    </row>
    <row r="5" spans="1:25" s="4" customFormat="1" ht="24" x14ac:dyDescent="0.2">
      <c r="A5" s="65" t="s">
        <v>55</v>
      </c>
      <c r="B5" s="66" t="s">
        <v>45</v>
      </c>
      <c r="C5" s="70" t="s">
        <v>16</v>
      </c>
      <c r="D5" s="71" t="s">
        <v>21</v>
      </c>
      <c r="E5" s="67" t="s">
        <v>0</v>
      </c>
      <c r="F5" s="67" t="s">
        <v>47</v>
      </c>
      <c r="G5" s="72" t="s">
        <v>19</v>
      </c>
      <c r="H5" s="73" t="s">
        <v>23</v>
      </c>
      <c r="I5" s="67" t="s">
        <v>24</v>
      </c>
      <c r="J5" s="67" t="s">
        <v>25</v>
      </c>
      <c r="K5" s="67" t="s">
        <v>47</v>
      </c>
      <c r="L5" s="67" t="s">
        <v>26</v>
      </c>
      <c r="M5" s="79" t="s">
        <v>23</v>
      </c>
      <c r="N5" s="67" t="s">
        <v>27</v>
      </c>
      <c r="O5" s="68" t="s">
        <v>28</v>
      </c>
      <c r="P5" s="80" t="s">
        <v>53</v>
      </c>
      <c r="Q5" s="68" t="s">
        <v>23</v>
      </c>
      <c r="R5" s="68" t="s">
        <v>27</v>
      </c>
      <c r="S5" s="68" t="s">
        <v>28</v>
      </c>
      <c r="T5" s="74" t="s">
        <v>53</v>
      </c>
    </row>
    <row r="6" spans="1:25" x14ac:dyDescent="0.2">
      <c r="A6" s="60"/>
      <c r="B6" s="40">
        <v>1</v>
      </c>
      <c r="C6" s="63">
        <v>156</v>
      </c>
      <c r="D6" s="40">
        <v>34</v>
      </c>
      <c r="E6" s="40">
        <v>103</v>
      </c>
      <c r="F6" s="40">
        <v>1</v>
      </c>
      <c r="G6" s="64">
        <v>16</v>
      </c>
      <c r="H6" s="63">
        <v>149.66075890000002</v>
      </c>
      <c r="I6" s="40">
        <v>17.857142969999998</v>
      </c>
      <c r="J6" s="40">
        <v>112.5698328</v>
      </c>
      <c r="K6" s="40">
        <v>3.125</v>
      </c>
      <c r="L6" s="40">
        <v>16.108786000000002</v>
      </c>
      <c r="M6" s="81">
        <v>128.99999995866</v>
      </c>
      <c r="N6" s="40">
        <v>26.063207565860203</v>
      </c>
      <c r="O6" s="41">
        <v>2.0266666659699997</v>
      </c>
      <c r="P6" s="82">
        <f>M6-N6-O6</f>
        <v>100.91012572682979</v>
      </c>
      <c r="Q6" s="41">
        <v>99.693333301399988</v>
      </c>
      <c r="R6" s="41">
        <v>17.424946288086559</v>
      </c>
      <c r="S6" s="41">
        <v>1.0666666663000002</v>
      </c>
      <c r="T6" s="61">
        <f>Q6-R6-S6</f>
        <v>81.201720347013435</v>
      </c>
      <c r="U6" s="5"/>
      <c r="V6" s="5"/>
      <c r="W6" s="5"/>
      <c r="X6" s="5"/>
      <c r="Y6" s="5"/>
    </row>
    <row r="7" spans="1:25" x14ac:dyDescent="0.2">
      <c r="A7" s="62"/>
      <c r="B7" s="40">
        <v>2</v>
      </c>
      <c r="C7" s="63">
        <v>131</v>
      </c>
      <c r="D7" s="40">
        <v>20</v>
      </c>
      <c r="E7" s="40">
        <v>97</v>
      </c>
      <c r="F7" s="40">
        <v>0</v>
      </c>
      <c r="G7" s="64">
        <v>9</v>
      </c>
      <c r="H7" s="63">
        <v>115.23359226999997</v>
      </c>
      <c r="I7" s="40">
        <v>12.857142410000002</v>
      </c>
      <c r="J7" s="40">
        <v>94.014366200000012</v>
      </c>
      <c r="K7" s="40">
        <v>0</v>
      </c>
      <c r="L7" s="40">
        <v>8.0543931999999998</v>
      </c>
      <c r="M7" s="81">
        <v>92.999999947499987</v>
      </c>
      <c r="N7" s="40">
        <v>16.748134059878744</v>
      </c>
      <c r="O7" s="41">
        <v>1.5706666657799999</v>
      </c>
      <c r="P7" s="82">
        <f t="shared" ref="P7:P70" si="0">M7-N7-O7</f>
        <v>74.681199221841254</v>
      </c>
      <c r="Q7" s="41">
        <v>71.837333292780002</v>
      </c>
      <c r="R7" s="41">
        <v>11.778907470683949</v>
      </c>
      <c r="S7" s="41">
        <v>0.82666666619999996</v>
      </c>
      <c r="T7" s="61">
        <f t="shared" ref="T7:T70" si="1">Q7-R7-S7</f>
        <v>59.231759155896057</v>
      </c>
      <c r="U7" s="5"/>
      <c r="V7" s="5"/>
      <c r="W7" s="5"/>
      <c r="X7" s="5"/>
      <c r="Y7" s="5"/>
    </row>
    <row r="8" spans="1:25" x14ac:dyDescent="0.2">
      <c r="A8" s="62"/>
      <c r="B8" s="40">
        <v>3</v>
      </c>
      <c r="C8" s="63">
        <v>46</v>
      </c>
      <c r="D8" s="40">
        <v>23</v>
      </c>
      <c r="E8" s="40">
        <v>20</v>
      </c>
      <c r="F8" s="40">
        <v>0</v>
      </c>
      <c r="G8" s="64">
        <v>3</v>
      </c>
      <c r="H8" s="63">
        <v>38.225646299999994</v>
      </c>
      <c r="I8" s="40">
        <v>13.571429300000002</v>
      </c>
      <c r="J8" s="40">
        <v>23.503591500000002</v>
      </c>
      <c r="K8" s="40">
        <v>0</v>
      </c>
      <c r="L8" s="40">
        <v>1.1506276</v>
      </c>
      <c r="M8" s="81">
        <v>30.999999960000004</v>
      </c>
      <c r="N8" s="40">
        <v>5.5827113492409461</v>
      </c>
      <c r="O8" s="41">
        <v>0.52355555487999994</v>
      </c>
      <c r="P8" s="82">
        <f t="shared" si="0"/>
        <v>24.893733055879057</v>
      </c>
      <c r="Q8" s="41">
        <v>23.945777746879997</v>
      </c>
      <c r="R8" s="41">
        <v>3.9263024873782486</v>
      </c>
      <c r="S8" s="41">
        <v>0.27555555519999997</v>
      </c>
      <c r="T8" s="61">
        <f t="shared" si="1"/>
        <v>19.743919704301749</v>
      </c>
      <c r="U8" s="5"/>
      <c r="V8" s="5"/>
      <c r="W8" s="5"/>
      <c r="X8" s="5"/>
      <c r="Y8" s="5"/>
    </row>
    <row r="9" spans="1:25" x14ac:dyDescent="0.2">
      <c r="A9" s="62"/>
      <c r="B9" s="40">
        <v>4</v>
      </c>
      <c r="C9" s="63">
        <v>115</v>
      </c>
      <c r="D9" s="40">
        <v>26</v>
      </c>
      <c r="E9" s="40">
        <v>83</v>
      </c>
      <c r="F9" s="40">
        <v>0</v>
      </c>
      <c r="G9" s="64">
        <v>0</v>
      </c>
      <c r="H9" s="63">
        <v>93.066363300000006</v>
      </c>
      <c r="I9" s="40">
        <v>11.428570940000002</v>
      </c>
      <c r="J9" s="40">
        <v>80.407023599999988</v>
      </c>
      <c r="K9" s="40">
        <v>0</v>
      </c>
      <c r="L9" s="40">
        <v>0</v>
      </c>
      <c r="M9" s="81">
        <v>57.999999994280003</v>
      </c>
      <c r="N9" s="40">
        <v>16.952833932520594</v>
      </c>
      <c r="O9" s="41">
        <v>0.67798921243999999</v>
      </c>
      <c r="P9" s="82">
        <f t="shared" si="0"/>
        <v>40.369176849319416</v>
      </c>
      <c r="Q9" s="41">
        <v>44.980470329979994</v>
      </c>
      <c r="R9" s="41">
        <v>11.104823559134065</v>
      </c>
      <c r="S9" s="41">
        <v>0.1422222222</v>
      </c>
      <c r="T9" s="61">
        <f t="shared" si="1"/>
        <v>33.733424548645935</v>
      </c>
      <c r="U9" s="5"/>
      <c r="V9" s="5"/>
      <c r="W9" s="5"/>
      <c r="X9" s="5"/>
      <c r="Y9" s="5"/>
    </row>
    <row r="10" spans="1:25" x14ac:dyDescent="0.2">
      <c r="A10" s="60"/>
      <c r="B10" s="40">
        <v>5</v>
      </c>
      <c r="C10" s="63">
        <v>0</v>
      </c>
      <c r="D10" s="40">
        <v>0</v>
      </c>
      <c r="E10" s="40">
        <v>0</v>
      </c>
      <c r="F10" s="40">
        <v>0</v>
      </c>
      <c r="G10" s="64">
        <v>0</v>
      </c>
      <c r="H10" s="63">
        <v>0</v>
      </c>
      <c r="I10" s="40">
        <v>0</v>
      </c>
      <c r="J10" s="40">
        <v>0</v>
      </c>
      <c r="K10" s="40">
        <v>0</v>
      </c>
      <c r="L10" s="40">
        <v>0</v>
      </c>
      <c r="M10" s="81">
        <v>0</v>
      </c>
      <c r="N10" s="40">
        <v>0</v>
      </c>
      <c r="O10" s="41">
        <v>0</v>
      </c>
      <c r="P10" s="82">
        <f t="shared" si="0"/>
        <v>0</v>
      </c>
      <c r="Q10" s="41">
        <v>0</v>
      </c>
      <c r="R10" s="41">
        <v>0</v>
      </c>
      <c r="S10" s="41">
        <v>0</v>
      </c>
      <c r="T10" s="61">
        <f t="shared" si="1"/>
        <v>0</v>
      </c>
      <c r="U10" s="5"/>
      <c r="V10" s="5"/>
      <c r="W10" s="5"/>
      <c r="X10" s="5"/>
      <c r="Y10" s="5"/>
    </row>
    <row r="11" spans="1:25" x14ac:dyDescent="0.2">
      <c r="A11" s="62"/>
      <c r="B11" s="40">
        <v>6</v>
      </c>
      <c r="C11" s="63">
        <v>7</v>
      </c>
      <c r="D11" s="40">
        <v>5</v>
      </c>
      <c r="E11" s="40">
        <v>2</v>
      </c>
      <c r="F11" s="40">
        <v>0</v>
      </c>
      <c r="G11" s="64">
        <v>0</v>
      </c>
      <c r="H11" s="63">
        <v>3.9026335000000012</v>
      </c>
      <c r="I11" s="40">
        <v>1.4285713</v>
      </c>
      <c r="J11" s="40">
        <v>2.4740621999999997</v>
      </c>
      <c r="K11" s="40">
        <v>0</v>
      </c>
      <c r="L11" s="40">
        <v>0</v>
      </c>
      <c r="M11" s="81">
        <v>3.9999999999399996</v>
      </c>
      <c r="N11" s="40">
        <v>1.2722034285523454</v>
      </c>
      <c r="O11" s="41">
        <v>0</v>
      </c>
      <c r="P11" s="82">
        <f t="shared" si="0"/>
        <v>2.7277965713876542</v>
      </c>
      <c r="Q11" s="41">
        <v>3.4285714285199997</v>
      </c>
      <c r="R11" s="41">
        <v>0.95415257141425902</v>
      </c>
      <c r="S11" s="41">
        <v>0</v>
      </c>
      <c r="T11" s="61">
        <f t="shared" si="1"/>
        <v>2.4744188571057406</v>
      </c>
      <c r="U11" s="5"/>
      <c r="V11" s="5"/>
      <c r="W11" s="5"/>
      <c r="X11" s="5"/>
      <c r="Y11" s="5"/>
    </row>
    <row r="12" spans="1:25" x14ac:dyDescent="0.2">
      <c r="A12" s="62"/>
      <c r="B12" s="40">
        <v>7</v>
      </c>
      <c r="C12" s="63">
        <v>5</v>
      </c>
      <c r="D12" s="40">
        <v>0</v>
      </c>
      <c r="E12" s="40">
        <v>5</v>
      </c>
      <c r="F12" s="40">
        <v>0</v>
      </c>
      <c r="G12" s="64">
        <v>0</v>
      </c>
      <c r="H12" s="63">
        <v>6.3399782</v>
      </c>
      <c r="I12" s="40">
        <v>0</v>
      </c>
      <c r="J12" s="40">
        <v>6.3399782</v>
      </c>
      <c r="K12" s="40">
        <v>0</v>
      </c>
      <c r="L12" s="40">
        <v>0</v>
      </c>
      <c r="M12" s="81">
        <v>1.9999999998999998</v>
      </c>
      <c r="N12" s="40">
        <v>0.63610171425390916</v>
      </c>
      <c r="O12" s="41">
        <v>0</v>
      </c>
      <c r="P12" s="82">
        <f t="shared" si="0"/>
        <v>1.3638982856460906</v>
      </c>
      <c r="Q12" s="41">
        <v>1.7142857141999999</v>
      </c>
      <c r="R12" s="41">
        <v>0.47707628569043187</v>
      </c>
      <c r="S12" s="41">
        <v>0</v>
      </c>
      <c r="T12" s="61">
        <f t="shared" si="1"/>
        <v>1.2372094285095681</v>
      </c>
      <c r="U12" s="5"/>
      <c r="V12" s="5"/>
      <c r="W12" s="5"/>
      <c r="X12" s="5"/>
      <c r="Y12" s="5"/>
    </row>
    <row r="13" spans="1:25" x14ac:dyDescent="0.2">
      <c r="A13" s="62"/>
      <c r="B13" s="40">
        <v>8</v>
      </c>
      <c r="C13" s="63">
        <v>120</v>
      </c>
      <c r="D13" s="40">
        <v>85</v>
      </c>
      <c r="E13" s="40">
        <v>29</v>
      </c>
      <c r="F13" s="40">
        <v>0</v>
      </c>
      <c r="G13" s="64">
        <v>0</v>
      </c>
      <c r="H13" s="63">
        <v>115.6566196</v>
      </c>
      <c r="I13" s="40">
        <v>65.407945099999992</v>
      </c>
      <c r="J13" s="40">
        <v>31.915340199999996</v>
      </c>
      <c r="K13" s="40">
        <v>0</v>
      </c>
      <c r="L13" s="40">
        <v>0</v>
      </c>
      <c r="M13" s="81">
        <v>21.99999998685</v>
      </c>
      <c r="N13" s="40">
        <v>15.179264002325656</v>
      </c>
      <c r="O13" s="41">
        <v>0.38200437681000005</v>
      </c>
      <c r="P13" s="82">
        <f t="shared" si="0"/>
        <v>6.4387316077143435</v>
      </c>
      <c r="Q13" s="41">
        <v>11.757277938570001</v>
      </c>
      <c r="R13" s="41">
        <v>7.3122147011226364</v>
      </c>
      <c r="S13" s="41">
        <v>0.12397627003000002</v>
      </c>
      <c r="T13" s="61">
        <f t="shared" si="1"/>
        <v>4.3210869674173642</v>
      </c>
      <c r="U13" s="5"/>
      <c r="V13" s="5"/>
      <c r="W13" s="5"/>
      <c r="X13" s="5"/>
      <c r="Y13" s="5"/>
    </row>
    <row r="14" spans="1:25" x14ac:dyDescent="0.2">
      <c r="A14" s="60"/>
      <c r="B14" s="40">
        <v>9</v>
      </c>
      <c r="C14" s="63">
        <v>371</v>
      </c>
      <c r="D14" s="40">
        <v>70</v>
      </c>
      <c r="E14" s="40">
        <v>188</v>
      </c>
      <c r="F14" s="40">
        <v>5</v>
      </c>
      <c r="G14" s="64">
        <v>106</v>
      </c>
      <c r="H14" s="63">
        <v>297.72106000000002</v>
      </c>
      <c r="I14" s="40">
        <v>88.62191020000003</v>
      </c>
      <c r="J14" s="40">
        <v>168.64339340000006</v>
      </c>
      <c r="K14" s="40">
        <v>5.8536581999999999</v>
      </c>
      <c r="L14" s="40">
        <v>34.602075700000007</v>
      </c>
      <c r="M14" s="81">
        <v>249.99999997332995</v>
      </c>
      <c r="N14" s="40">
        <v>60.312208312216555</v>
      </c>
      <c r="O14" s="41">
        <v>19.601232963890002</v>
      </c>
      <c r="P14" s="82">
        <f t="shared" si="0"/>
        <v>170.08655869722341</v>
      </c>
      <c r="Q14" s="41">
        <v>187.48468834015</v>
      </c>
      <c r="R14" s="41">
        <v>41.824100494114624</v>
      </c>
      <c r="S14" s="41">
        <v>12.6822409681</v>
      </c>
      <c r="T14" s="61">
        <f t="shared" si="1"/>
        <v>132.97834687793539</v>
      </c>
      <c r="U14" s="5"/>
      <c r="V14" s="5"/>
      <c r="W14" s="5"/>
      <c r="X14" s="5"/>
      <c r="Y14" s="5"/>
    </row>
    <row r="15" spans="1:25" x14ac:dyDescent="0.2">
      <c r="A15" s="62"/>
      <c r="B15" s="40">
        <v>10</v>
      </c>
      <c r="C15" s="63">
        <v>583</v>
      </c>
      <c r="D15" s="40">
        <v>159</v>
      </c>
      <c r="E15" s="40">
        <v>317</v>
      </c>
      <c r="F15" s="40">
        <v>19</v>
      </c>
      <c r="G15" s="64">
        <v>74</v>
      </c>
      <c r="H15" s="63">
        <v>533.67009209999992</v>
      </c>
      <c r="I15" s="40">
        <v>174.4494066</v>
      </c>
      <c r="J15" s="40">
        <v>306.28104629999996</v>
      </c>
      <c r="K15" s="40">
        <v>17.560975599999999</v>
      </c>
      <c r="L15" s="40">
        <v>26.211982559999996</v>
      </c>
      <c r="M15" s="81">
        <v>462.99999993507998</v>
      </c>
      <c r="N15" s="40">
        <v>134.18033015419752</v>
      </c>
      <c r="O15" s="41">
        <v>29.132045084439998</v>
      </c>
      <c r="P15" s="82">
        <f t="shared" si="0"/>
        <v>299.68762469644247</v>
      </c>
      <c r="Q15" s="41">
        <v>334.69473195223998</v>
      </c>
      <c r="R15" s="41">
        <v>91.091225126661982</v>
      </c>
      <c r="S15" s="41">
        <v>16.225442831839999</v>
      </c>
      <c r="T15" s="61">
        <f t="shared" si="1"/>
        <v>227.37806399373801</v>
      </c>
      <c r="U15" s="5"/>
      <c r="V15" s="5"/>
      <c r="W15" s="5"/>
      <c r="X15" s="5"/>
      <c r="Y15" s="5"/>
    </row>
    <row r="16" spans="1:25" x14ac:dyDescent="0.2">
      <c r="A16" s="62"/>
      <c r="B16" s="40">
        <v>11</v>
      </c>
      <c r="C16" s="63">
        <v>1135</v>
      </c>
      <c r="D16" s="40">
        <v>410</v>
      </c>
      <c r="E16" s="40">
        <v>533</v>
      </c>
      <c r="F16" s="40">
        <v>34</v>
      </c>
      <c r="G16" s="64">
        <v>138</v>
      </c>
      <c r="H16" s="63">
        <v>741.734059</v>
      </c>
      <c r="I16" s="40">
        <v>197.7550986</v>
      </c>
      <c r="J16" s="40">
        <v>422.79475300000001</v>
      </c>
      <c r="K16" s="40">
        <v>0</v>
      </c>
      <c r="L16" s="40">
        <v>93.684209600000003</v>
      </c>
      <c r="M16" s="81">
        <v>930.99999997134</v>
      </c>
      <c r="N16" s="40">
        <v>245.5565776694925</v>
      </c>
      <c r="O16" s="41">
        <v>66.93850864161999</v>
      </c>
      <c r="P16" s="82">
        <f t="shared" si="0"/>
        <v>618.50491366022743</v>
      </c>
      <c r="Q16" s="41">
        <v>685.08684192914006</v>
      </c>
      <c r="R16" s="41">
        <v>168.25671399874238</v>
      </c>
      <c r="S16" s="41">
        <v>40.846651316239999</v>
      </c>
      <c r="T16" s="61">
        <f t="shared" si="1"/>
        <v>475.98347661415767</v>
      </c>
      <c r="U16" s="5"/>
      <c r="V16" s="5"/>
      <c r="W16" s="5"/>
      <c r="X16" s="5"/>
      <c r="Y16" s="5"/>
    </row>
    <row r="17" spans="1:25" x14ac:dyDescent="0.2">
      <c r="A17" s="62"/>
      <c r="B17" s="40">
        <v>12</v>
      </c>
      <c r="C17" s="63">
        <v>0</v>
      </c>
      <c r="D17" s="40">
        <v>0</v>
      </c>
      <c r="E17" s="40">
        <v>0</v>
      </c>
      <c r="F17" s="40">
        <v>0</v>
      </c>
      <c r="G17" s="64">
        <v>0</v>
      </c>
      <c r="H17" s="63">
        <v>0</v>
      </c>
      <c r="I17" s="40">
        <v>0</v>
      </c>
      <c r="J17" s="40">
        <v>0</v>
      </c>
      <c r="K17" s="40">
        <v>0</v>
      </c>
      <c r="L17" s="40">
        <v>0</v>
      </c>
      <c r="M17" s="81">
        <v>0</v>
      </c>
      <c r="N17" s="40">
        <v>0</v>
      </c>
      <c r="O17" s="41">
        <v>0</v>
      </c>
      <c r="P17" s="82">
        <f t="shared" si="0"/>
        <v>0</v>
      </c>
      <c r="Q17" s="41">
        <v>0</v>
      </c>
      <c r="R17" s="41">
        <v>0</v>
      </c>
      <c r="S17" s="41">
        <v>0</v>
      </c>
      <c r="T17" s="61">
        <f t="shared" si="1"/>
        <v>0</v>
      </c>
      <c r="U17" s="5"/>
      <c r="V17" s="5"/>
      <c r="W17" s="5"/>
      <c r="X17" s="5"/>
      <c r="Y17" s="5"/>
    </row>
    <row r="18" spans="1:25" x14ac:dyDescent="0.2">
      <c r="A18" s="60"/>
      <c r="B18" s="40">
        <v>13</v>
      </c>
      <c r="C18" s="63">
        <v>979</v>
      </c>
      <c r="D18" s="40">
        <v>203</v>
      </c>
      <c r="E18" s="40">
        <v>520</v>
      </c>
      <c r="F18" s="40">
        <v>27</v>
      </c>
      <c r="G18" s="64">
        <v>212</v>
      </c>
      <c r="H18" s="63">
        <v>832.62564299999997</v>
      </c>
      <c r="I18" s="40">
        <v>239.6819907</v>
      </c>
      <c r="J18" s="40">
        <v>500.85824510000003</v>
      </c>
      <c r="K18" s="40">
        <v>26.341461599999995</v>
      </c>
      <c r="L18" s="40">
        <v>65.743944029999994</v>
      </c>
      <c r="M18" s="81">
        <v>884.99999993934023</v>
      </c>
      <c r="N18" s="40">
        <v>160.90830722436289</v>
      </c>
      <c r="O18" s="41">
        <v>89.909561450360002</v>
      </c>
      <c r="P18" s="82">
        <f t="shared" si="0"/>
        <v>634.1821312646174</v>
      </c>
      <c r="Q18" s="41">
        <v>674.28996343782001</v>
      </c>
      <c r="R18" s="41">
        <v>117.95716660320933</v>
      </c>
      <c r="S18" s="41">
        <v>61.551955184280004</v>
      </c>
      <c r="T18" s="61">
        <f t="shared" si="1"/>
        <v>494.78084165033067</v>
      </c>
      <c r="U18" s="5"/>
      <c r="V18" s="5"/>
      <c r="W18" s="5"/>
      <c r="X18" s="5"/>
      <c r="Y18" s="5"/>
    </row>
    <row r="19" spans="1:25" x14ac:dyDescent="0.2">
      <c r="A19" s="62"/>
      <c r="B19" s="40">
        <v>14</v>
      </c>
      <c r="C19" s="63">
        <v>228</v>
      </c>
      <c r="D19" s="40">
        <v>30</v>
      </c>
      <c r="E19" s="40">
        <v>177</v>
      </c>
      <c r="F19" s="40">
        <v>7</v>
      </c>
      <c r="G19" s="64">
        <v>11</v>
      </c>
      <c r="H19" s="63">
        <v>298.59293350000002</v>
      </c>
      <c r="I19" s="40">
        <v>60.424031800000009</v>
      </c>
      <c r="J19" s="40">
        <v>223.16721050000001</v>
      </c>
      <c r="K19" s="40">
        <v>10.2439018</v>
      </c>
      <c r="L19" s="40">
        <v>4.7577856500000024</v>
      </c>
      <c r="M19" s="81">
        <v>172.99999999134999</v>
      </c>
      <c r="N19" s="40">
        <v>36.587324631454877</v>
      </c>
      <c r="O19" s="41">
        <v>17.325478644200004</v>
      </c>
      <c r="P19" s="82">
        <f t="shared" si="0"/>
        <v>119.0871967156951</v>
      </c>
      <c r="Q19" s="41">
        <v>123.82621501589998</v>
      </c>
      <c r="R19" s="41">
        <v>20.988077695563263</v>
      </c>
      <c r="S19" s="41">
        <v>11.2106038286</v>
      </c>
      <c r="T19" s="61">
        <f t="shared" si="1"/>
        <v>91.627533491736713</v>
      </c>
      <c r="U19" s="5"/>
      <c r="V19" s="5"/>
      <c r="W19" s="5"/>
      <c r="X19" s="5"/>
      <c r="Y19" s="5"/>
    </row>
    <row r="20" spans="1:25" x14ac:dyDescent="0.2">
      <c r="A20" s="62"/>
      <c r="B20" s="40">
        <v>15</v>
      </c>
      <c r="C20" s="63">
        <v>193</v>
      </c>
      <c r="D20" s="40">
        <v>30</v>
      </c>
      <c r="E20" s="40">
        <v>94</v>
      </c>
      <c r="F20" s="40">
        <v>2</v>
      </c>
      <c r="G20" s="64">
        <v>66</v>
      </c>
      <c r="H20" s="63">
        <v>165.80990010000011</v>
      </c>
      <c r="I20" s="40">
        <v>14.285714200000001</v>
      </c>
      <c r="J20" s="40">
        <v>86.59218010000005</v>
      </c>
      <c r="K20" s="40">
        <v>6.25</v>
      </c>
      <c r="L20" s="40">
        <v>58.682008999999994</v>
      </c>
      <c r="M20" s="81">
        <v>206.99999998137</v>
      </c>
      <c r="N20" s="40">
        <v>33.091923735996474</v>
      </c>
      <c r="O20" s="41">
        <v>23.679530713600013</v>
      </c>
      <c r="P20" s="82">
        <f t="shared" si="0"/>
        <v>150.22854553177353</v>
      </c>
      <c r="Q20" s="41">
        <v>152.62134711859994</v>
      </c>
      <c r="R20" s="41">
        <v>25.523203229458232</v>
      </c>
      <c r="S20" s="41">
        <v>15.411521063180002</v>
      </c>
      <c r="T20" s="61">
        <f t="shared" si="1"/>
        <v>111.68662282596171</v>
      </c>
      <c r="U20" s="5"/>
      <c r="V20" s="5"/>
      <c r="W20" s="5"/>
      <c r="X20" s="5"/>
      <c r="Y20" s="5"/>
    </row>
    <row r="21" spans="1:25" x14ac:dyDescent="0.2">
      <c r="A21" s="62"/>
      <c r="B21" s="40">
        <v>16</v>
      </c>
      <c r="C21" s="63">
        <v>901</v>
      </c>
      <c r="D21" s="40">
        <v>219</v>
      </c>
      <c r="E21" s="40">
        <v>455</v>
      </c>
      <c r="F21" s="40">
        <v>13</v>
      </c>
      <c r="G21" s="64">
        <v>207</v>
      </c>
      <c r="H21" s="63">
        <v>716.47865899999988</v>
      </c>
      <c r="I21" s="40">
        <v>84.999997999999991</v>
      </c>
      <c r="J21" s="40">
        <v>429.24980600000004</v>
      </c>
      <c r="K21" s="40">
        <v>31.25</v>
      </c>
      <c r="L21" s="40">
        <v>163.38912340000002</v>
      </c>
      <c r="M21" s="81">
        <v>381.99999997997998</v>
      </c>
      <c r="N21" s="40">
        <v>57.068220362804873</v>
      </c>
      <c r="O21" s="41">
        <v>45.821852729189999</v>
      </c>
      <c r="P21" s="82">
        <f t="shared" si="0"/>
        <v>279.10992688798513</v>
      </c>
      <c r="Q21" s="41">
        <v>281.28266031779998</v>
      </c>
      <c r="R21" s="41">
        <v>45.452564890729541</v>
      </c>
      <c r="S21" s="41">
        <v>29.942992872539996</v>
      </c>
      <c r="T21" s="61">
        <f t="shared" si="1"/>
        <v>205.88710255453043</v>
      </c>
      <c r="U21" s="5"/>
      <c r="V21" s="5"/>
      <c r="W21" s="5"/>
      <c r="X21" s="5"/>
      <c r="Y21" s="5"/>
    </row>
    <row r="22" spans="1:25" x14ac:dyDescent="0.2">
      <c r="A22" s="60"/>
      <c r="B22" s="40">
        <v>17</v>
      </c>
      <c r="C22" s="63">
        <v>160</v>
      </c>
      <c r="D22" s="40">
        <v>42</v>
      </c>
      <c r="E22" s="40">
        <v>111</v>
      </c>
      <c r="F22" s="40">
        <v>0</v>
      </c>
      <c r="G22" s="64">
        <v>7</v>
      </c>
      <c r="H22" s="63">
        <v>138.75931180000003</v>
      </c>
      <c r="I22" s="40">
        <v>19.2857144</v>
      </c>
      <c r="J22" s="40">
        <v>112.5698312</v>
      </c>
      <c r="K22" s="40">
        <v>0</v>
      </c>
      <c r="L22" s="40">
        <v>6.9037655999999998</v>
      </c>
      <c r="M22" s="81">
        <v>86.999999986259994</v>
      </c>
      <c r="N22" s="40">
        <v>23.724837283892256</v>
      </c>
      <c r="O22" s="41">
        <v>1.0959654798199998</v>
      </c>
      <c r="P22" s="82">
        <f t="shared" si="0"/>
        <v>62.179197222547735</v>
      </c>
      <c r="Q22" s="41">
        <v>67.423905059500001</v>
      </c>
      <c r="R22" s="41">
        <v>15.67277770101826</v>
      </c>
      <c r="S22" s="41">
        <v>0.311111111</v>
      </c>
      <c r="T22" s="61">
        <f t="shared" si="1"/>
        <v>51.440016247481736</v>
      </c>
      <c r="U22" s="5"/>
      <c r="V22" s="5"/>
      <c r="W22" s="5"/>
      <c r="X22" s="5"/>
      <c r="Y22" s="5"/>
    </row>
    <row r="23" spans="1:25" x14ac:dyDescent="0.2">
      <c r="A23" s="62"/>
      <c r="B23" s="40">
        <v>18</v>
      </c>
      <c r="C23" s="63">
        <v>524</v>
      </c>
      <c r="D23" s="40">
        <v>142</v>
      </c>
      <c r="E23" s="40">
        <v>349</v>
      </c>
      <c r="F23" s="40">
        <v>10</v>
      </c>
      <c r="G23" s="64">
        <v>16</v>
      </c>
      <c r="H23" s="63">
        <v>473.89930937000008</v>
      </c>
      <c r="I23" s="40">
        <v>69.999999510000009</v>
      </c>
      <c r="J23" s="40">
        <v>357.5019997</v>
      </c>
      <c r="K23" s="40">
        <v>31.25</v>
      </c>
      <c r="L23" s="40">
        <v>11.506276</v>
      </c>
      <c r="M23" s="81">
        <v>374.99999994000007</v>
      </c>
      <c r="N23" s="40">
        <v>67.532798655861427</v>
      </c>
      <c r="O23" s="41">
        <v>6.3333333323200005</v>
      </c>
      <c r="P23" s="82">
        <f t="shared" si="0"/>
        <v>301.13386795181862</v>
      </c>
      <c r="Q23" s="41">
        <v>289.66666662032003</v>
      </c>
      <c r="R23" s="41">
        <v>47.495594659067372</v>
      </c>
      <c r="S23" s="41">
        <v>3.3333333327999997</v>
      </c>
      <c r="T23" s="61">
        <f t="shared" si="1"/>
        <v>238.83773862845266</v>
      </c>
      <c r="U23" s="5"/>
      <c r="V23" s="5"/>
      <c r="W23" s="5"/>
      <c r="X23" s="5"/>
      <c r="Y23" s="5"/>
    </row>
    <row r="24" spans="1:25" x14ac:dyDescent="0.2">
      <c r="A24" s="62"/>
      <c r="B24" s="40">
        <v>19</v>
      </c>
      <c r="C24" s="63">
        <v>395</v>
      </c>
      <c r="D24" s="40">
        <v>115</v>
      </c>
      <c r="E24" s="40">
        <v>249</v>
      </c>
      <c r="F24" s="40">
        <v>10</v>
      </c>
      <c r="G24" s="64">
        <v>13</v>
      </c>
      <c r="H24" s="63">
        <v>369.41252429999997</v>
      </c>
      <c r="I24" s="40">
        <v>57.921913329999995</v>
      </c>
      <c r="J24" s="40">
        <v>294.16424330000001</v>
      </c>
      <c r="K24" s="40">
        <v>8.3999997999999998</v>
      </c>
      <c r="L24" s="40">
        <v>8.9263800799999995</v>
      </c>
      <c r="M24" s="81">
        <v>258.99999999750003</v>
      </c>
      <c r="N24" s="40">
        <v>46.642652945327555</v>
      </c>
      <c r="O24" s="41">
        <v>4.3742222221800002</v>
      </c>
      <c r="P24" s="82">
        <f t="shared" si="0"/>
        <v>207.98312482999248</v>
      </c>
      <c r="Q24" s="41">
        <v>200.06311110918</v>
      </c>
      <c r="R24" s="41">
        <v>32.803624049461142</v>
      </c>
      <c r="S24" s="41">
        <v>2.3022222222000002</v>
      </c>
      <c r="T24" s="61">
        <f t="shared" si="1"/>
        <v>164.95726483751886</v>
      </c>
      <c r="U24" s="5"/>
      <c r="V24" s="5"/>
      <c r="W24" s="5"/>
      <c r="X24" s="5"/>
      <c r="Y24" s="5"/>
    </row>
    <row r="25" spans="1:25" x14ac:dyDescent="0.2">
      <c r="A25" s="62"/>
      <c r="B25" s="40">
        <v>20</v>
      </c>
      <c r="C25" s="63">
        <v>412</v>
      </c>
      <c r="D25" s="40">
        <v>99</v>
      </c>
      <c r="E25" s="40">
        <v>286</v>
      </c>
      <c r="F25" s="40">
        <v>2</v>
      </c>
      <c r="G25" s="64">
        <v>13</v>
      </c>
      <c r="H25" s="63">
        <v>268.9852621</v>
      </c>
      <c r="I25" s="40">
        <v>63.448937200000003</v>
      </c>
      <c r="J25" s="40">
        <v>176.99114710000001</v>
      </c>
      <c r="K25" s="40">
        <v>1</v>
      </c>
      <c r="L25" s="40">
        <v>1.4925372500000003</v>
      </c>
      <c r="M25" s="81">
        <v>337.99999996724</v>
      </c>
      <c r="N25" s="40">
        <v>78.790398779293625</v>
      </c>
      <c r="O25" s="41">
        <v>13.27493910293</v>
      </c>
      <c r="P25" s="82">
        <f t="shared" si="0"/>
        <v>245.93466208501636</v>
      </c>
      <c r="Q25" s="41">
        <v>247.81602259958001</v>
      </c>
      <c r="R25" s="41">
        <v>56.138954517410511</v>
      </c>
      <c r="S25" s="41">
        <v>7.0895559805600001</v>
      </c>
      <c r="T25" s="61">
        <f t="shared" si="1"/>
        <v>184.58751210160952</v>
      </c>
      <c r="U25" s="5"/>
      <c r="V25" s="5"/>
      <c r="W25" s="5"/>
      <c r="X25" s="5"/>
      <c r="Y25" s="5"/>
    </row>
    <row r="26" spans="1:25" x14ac:dyDescent="0.2">
      <c r="A26" s="60"/>
      <c r="B26" s="40">
        <v>21</v>
      </c>
      <c r="C26" s="63">
        <v>156</v>
      </c>
      <c r="D26" s="40">
        <v>33</v>
      </c>
      <c r="E26" s="40">
        <v>108</v>
      </c>
      <c r="F26" s="40">
        <v>0</v>
      </c>
      <c r="G26" s="64">
        <v>11</v>
      </c>
      <c r="H26" s="63">
        <v>112.68272599999999</v>
      </c>
      <c r="I26" s="40">
        <v>18.57760682</v>
      </c>
      <c r="J26" s="40">
        <v>85.449978599999994</v>
      </c>
      <c r="K26" s="40">
        <v>0</v>
      </c>
      <c r="L26" s="40">
        <v>2.8656715199999998</v>
      </c>
      <c r="M26" s="81">
        <v>76.999999987890007</v>
      </c>
      <c r="N26" s="40">
        <v>29.001216311228376</v>
      </c>
      <c r="O26" s="41">
        <v>1.9298245611000002</v>
      </c>
      <c r="P26" s="82">
        <f t="shared" si="0"/>
        <v>46.068959115561633</v>
      </c>
      <c r="Q26" s="41">
        <v>49.403508764160009</v>
      </c>
      <c r="R26" s="41">
        <v>16.326610664098936</v>
      </c>
      <c r="S26" s="41">
        <v>0.77192982444000013</v>
      </c>
      <c r="T26" s="61">
        <f t="shared" si="1"/>
        <v>32.304968275621071</v>
      </c>
      <c r="U26" s="5"/>
      <c r="V26" s="5"/>
      <c r="W26" s="5"/>
      <c r="X26" s="5"/>
      <c r="Y26" s="5"/>
    </row>
    <row r="27" spans="1:25" x14ac:dyDescent="0.2">
      <c r="A27" s="62"/>
      <c r="B27" s="40">
        <v>22</v>
      </c>
      <c r="C27" s="63">
        <v>106</v>
      </c>
      <c r="D27" s="40">
        <v>35</v>
      </c>
      <c r="E27" s="40">
        <v>68</v>
      </c>
      <c r="F27" s="40">
        <v>1</v>
      </c>
      <c r="G27" s="64">
        <v>2</v>
      </c>
      <c r="H27" s="63">
        <v>86.143778100000006</v>
      </c>
      <c r="I27" s="40">
        <v>17.271125999999999</v>
      </c>
      <c r="J27" s="40">
        <v>67.887577499999992</v>
      </c>
      <c r="K27" s="40">
        <v>0</v>
      </c>
      <c r="L27" s="40">
        <v>0.98507458000000003</v>
      </c>
      <c r="M27" s="81">
        <v>68.999999998500002</v>
      </c>
      <c r="N27" s="40">
        <v>20.417657240062468</v>
      </c>
      <c r="O27" s="41">
        <v>3.4936708860000003</v>
      </c>
      <c r="P27" s="82">
        <f t="shared" si="0"/>
        <v>45.08867187243753</v>
      </c>
      <c r="Q27" s="41">
        <v>44.544303796499996</v>
      </c>
      <c r="R27" s="41">
        <v>11.667232708607123</v>
      </c>
      <c r="S27" s="41">
        <v>1.7468354430000002</v>
      </c>
      <c r="T27" s="61">
        <f t="shared" si="1"/>
        <v>31.130235644892871</v>
      </c>
      <c r="U27" s="5"/>
      <c r="V27" s="5"/>
      <c r="W27" s="5"/>
      <c r="X27" s="5"/>
      <c r="Y27" s="5"/>
    </row>
    <row r="28" spans="1:25" x14ac:dyDescent="0.2">
      <c r="A28" s="62"/>
      <c r="B28" s="40">
        <v>23</v>
      </c>
      <c r="C28" s="63">
        <v>2418</v>
      </c>
      <c r="D28" s="40">
        <v>600</v>
      </c>
      <c r="E28" s="40">
        <v>1219</v>
      </c>
      <c r="F28" s="40">
        <v>95</v>
      </c>
      <c r="G28" s="64">
        <v>461</v>
      </c>
      <c r="H28" s="63">
        <v>1963.5864369000005</v>
      </c>
      <c r="I28" s="40">
        <v>301.37177278999997</v>
      </c>
      <c r="J28" s="40">
        <v>1230.9922541999999</v>
      </c>
      <c r="K28" s="40">
        <v>85.399999899999997</v>
      </c>
      <c r="L28" s="40">
        <v>310.82242397999994</v>
      </c>
      <c r="M28" s="81">
        <v>2009.9999998834096</v>
      </c>
      <c r="N28" s="40">
        <v>480.46665364727085</v>
      </c>
      <c r="O28" s="41">
        <v>181.53901240048998</v>
      </c>
      <c r="P28" s="82">
        <f t="shared" si="0"/>
        <v>1347.9943338356486</v>
      </c>
      <c r="Q28" s="41">
        <v>1457.4775500257003</v>
      </c>
      <c r="R28" s="41">
        <v>338.94341747934311</v>
      </c>
      <c r="S28" s="41">
        <v>96.632986360280015</v>
      </c>
      <c r="T28" s="61">
        <f t="shared" si="1"/>
        <v>1021.9011461860773</v>
      </c>
      <c r="U28" s="5"/>
      <c r="V28" s="5"/>
      <c r="W28" s="5"/>
      <c r="X28" s="5"/>
      <c r="Y28" s="5"/>
    </row>
    <row r="29" spans="1:25" x14ac:dyDescent="0.2">
      <c r="A29" s="62"/>
      <c r="B29" s="40">
        <v>24</v>
      </c>
      <c r="C29" s="63">
        <v>1088</v>
      </c>
      <c r="D29" s="40">
        <v>404</v>
      </c>
      <c r="E29" s="40">
        <v>445</v>
      </c>
      <c r="F29" s="40">
        <v>33</v>
      </c>
      <c r="G29" s="64">
        <v>187</v>
      </c>
      <c r="H29" s="63">
        <v>802.06806299999994</v>
      </c>
      <c r="I29" s="40">
        <v>180.11335599999998</v>
      </c>
      <c r="J29" s="40">
        <v>459.009906</v>
      </c>
      <c r="K29" s="40">
        <v>34.999999799999998</v>
      </c>
      <c r="L29" s="40">
        <v>127.94478640000001</v>
      </c>
      <c r="M29" s="81">
        <v>812.99999996226006</v>
      </c>
      <c r="N29" s="40">
        <v>245.81762887501753</v>
      </c>
      <c r="O29" s="41">
        <v>39.721953168120002</v>
      </c>
      <c r="P29" s="82">
        <f t="shared" si="0"/>
        <v>527.46041791912251</v>
      </c>
      <c r="Q29" s="41">
        <v>574.56879926686008</v>
      </c>
      <c r="R29" s="41">
        <v>164.62248070078695</v>
      </c>
      <c r="S29" s="41">
        <v>19.412640790239998</v>
      </c>
      <c r="T29" s="61">
        <f t="shared" si="1"/>
        <v>390.53367777583316</v>
      </c>
      <c r="U29" s="5"/>
      <c r="V29" s="5"/>
      <c r="W29" s="5"/>
      <c r="X29" s="5"/>
      <c r="Y29" s="5"/>
    </row>
    <row r="30" spans="1:25" x14ac:dyDescent="0.2">
      <c r="A30" s="60"/>
      <c r="B30" s="40">
        <v>25</v>
      </c>
      <c r="C30" s="63">
        <v>1254</v>
      </c>
      <c r="D30" s="40">
        <v>411</v>
      </c>
      <c r="E30" s="40">
        <v>674</v>
      </c>
      <c r="F30" s="40">
        <v>20</v>
      </c>
      <c r="G30" s="64">
        <v>132</v>
      </c>
      <c r="H30" s="63">
        <v>997.64877000000001</v>
      </c>
      <c r="I30" s="40">
        <v>269.08322400000003</v>
      </c>
      <c r="J30" s="40">
        <v>586.85017199999993</v>
      </c>
      <c r="K30" s="40">
        <v>11.199999800000001</v>
      </c>
      <c r="L30" s="40">
        <v>95.515368980000005</v>
      </c>
      <c r="M30" s="81">
        <v>778.99999994310008</v>
      </c>
      <c r="N30" s="40">
        <v>243.21558266218716</v>
      </c>
      <c r="O30" s="41">
        <v>42.532712130020002</v>
      </c>
      <c r="P30" s="82">
        <f t="shared" si="0"/>
        <v>493.25170515089297</v>
      </c>
      <c r="Q30" s="41">
        <v>554.63598788108004</v>
      </c>
      <c r="R30" s="41">
        <v>160.78898908339451</v>
      </c>
      <c r="S30" s="41">
        <v>27.884058742390003</v>
      </c>
      <c r="T30" s="61">
        <f t="shared" si="1"/>
        <v>365.96294005529552</v>
      </c>
      <c r="U30" s="5"/>
      <c r="V30" s="5"/>
      <c r="W30" s="5"/>
      <c r="X30" s="5"/>
      <c r="Y30" s="5"/>
    </row>
    <row r="31" spans="1:25" x14ac:dyDescent="0.2">
      <c r="A31" s="62"/>
      <c r="B31" s="40">
        <v>26</v>
      </c>
      <c r="C31" s="63">
        <v>1292</v>
      </c>
      <c r="D31" s="40">
        <v>499</v>
      </c>
      <c r="E31" s="40">
        <v>610</v>
      </c>
      <c r="F31" s="40">
        <v>38</v>
      </c>
      <c r="G31" s="64">
        <v>118</v>
      </c>
      <c r="H31" s="63">
        <v>922.88513199999989</v>
      </c>
      <c r="I31" s="40">
        <v>453.66573600000004</v>
      </c>
      <c r="J31" s="40">
        <v>372.95074619999991</v>
      </c>
      <c r="K31" s="40">
        <v>0</v>
      </c>
      <c r="L31" s="40">
        <v>96.26865819999999</v>
      </c>
      <c r="M31" s="81">
        <v>852.99999992284995</v>
      </c>
      <c r="N31" s="40">
        <v>266.01410369329631</v>
      </c>
      <c r="O31" s="41">
        <v>45.936360027740001</v>
      </c>
      <c r="P31" s="82">
        <f t="shared" si="0"/>
        <v>541.04953620181368</v>
      </c>
      <c r="Q31" s="41">
        <v>606.80569444900993</v>
      </c>
      <c r="R31" s="41">
        <v>176.00977819581666</v>
      </c>
      <c r="S31" s="41">
        <v>29.527199106980003</v>
      </c>
      <c r="T31" s="61">
        <f t="shared" si="1"/>
        <v>401.26871714621325</v>
      </c>
      <c r="U31" s="5"/>
      <c r="V31" s="5"/>
      <c r="W31" s="5"/>
      <c r="X31" s="5"/>
      <c r="Y31" s="5"/>
    </row>
    <row r="32" spans="1:25" x14ac:dyDescent="0.2">
      <c r="A32" s="62"/>
      <c r="B32" s="40">
        <v>27</v>
      </c>
      <c r="C32" s="63">
        <v>530</v>
      </c>
      <c r="D32" s="40">
        <v>422</v>
      </c>
      <c r="E32" s="40">
        <v>63</v>
      </c>
      <c r="F32" s="40">
        <v>7</v>
      </c>
      <c r="G32" s="64">
        <v>34</v>
      </c>
      <c r="H32" s="63">
        <v>355.78982600000001</v>
      </c>
      <c r="I32" s="40">
        <v>263.93934380000002</v>
      </c>
      <c r="J32" s="40">
        <v>67.897792699999997</v>
      </c>
      <c r="K32" s="40">
        <v>1.5942028800000001</v>
      </c>
      <c r="L32" s="40">
        <v>22.3584909</v>
      </c>
      <c r="M32" s="81">
        <v>127.99999996418001</v>
      </c>
      <c r="N32" s="40">
        <v>86.206995597569872</v>
      </c>
      <c r="O32" s="41">
        <v>5.781268550260001</v>
      </c>
      <c r="P32" s="82">
        <f t="shared" si="0"/>
        <v>36.011735816350132</v>
      </c>
      <c r="Q32" s="41">
        <v>79.621280429069998</v>
      </c>
      <c r="R32" s="41">
        <v>50.79019301993997</v>
      </c>
      <c r="S32" s="41">
        <v>2.0220775741200003</v>
      </c>
      <c r="T32" s="61">
        <f t="shared" si="1"/>
        <v>26.809009835010027</v>
      </c>
      <c r="U32" s="5"/>
      <c r="V32" s="5"/>
      <c r="W32" s="5"/>
      <c r="X32" s="5"/>
      <c r="Y32" s="5"/>
    </row>
    <row r="33" spans="1:25" x14ac:dyDescent="0.2">
      <c r="A33" s="62"/>
      <c r="B33" s="40">
        <v>28</v>
      </c>
      <c r="C33" s="63">
        <v>742</v>
      </c>
      <c r="D33" s="40">
        <v>427</v>
      </c>
      <c r="E33" s="40">
        <v>162</v>
      </c>
      <c r="F33" s="40">
        <v>30</v>
      </c>
      <c r="G33" s="64">
        <v>120</v>
      </c>
      <c r="H33" s="63">
        <v>501.49490099999997</v>
      </c>
      <c r="I33" s="40">
        <v>240.51103899999998</v>
      </c>
      <c r="J33" s="40">
        <v>164.11972250000002</v>
      </c>
      <c r="K33" s="40">
        <v>12.753622440000001</v>
      </c>
      <c r="L33" s="40">
        <v>84.110515100000001</v>
      </c>
      <c r="M33" s="81">
        <v>271.99999998336</v>
      </c>
      <c r="N33" s="40">
        <v>107.44526033989614</v>
      </c>
      <c r="O33" s="41">
        <v>15.114871223559998</v>
      </c>
      <c r="P33" s="82">
        <f t="shared" si="0"/>
        <v>149.43986841990386</v>
      </c>
      <c r="Q33" s="41">
        <v>187.49117361396</v>
      </c>
      <c r="R33" s="41">
        <v>67.416524359239077</v>
      </c>
      <c r="S33" s="41">
        <v>9.9953054341799987</v>
      </c>
      <c r="T33" s="61">
        <f t="shared" si="1"/>
        <v>110.07934382054093</v>
      </c>
      <c r="U33" s="5"/>
      <c r="V33" s="5"/>
      <c r="W33" s="5"/>
      <c r="X33" s="5"/>
      <c r="Y33" s="5"/>
    </row>
    <row r="34" spans="1:25" x14ac:dyDescent="0.2">
      <c r="A34" s="60"/>
      <c r="B34" s="40">
        <v>29</v>
      </c>
      <c r="C34" s="63">
        <v>1280</v>
      </c>
      <c r="D34" s="40">
        <v>891</v>
      </c>
      <c r="E34" s="40">
        <v>207</v>
      </c>
      <c r="F34" s="40">
        <v>27</v>
      </c>
      <c r="G34" s="64">
        <v>138</v>
      </c>
      <c r="H34" s="63">
        <v>842.26722599999994</v>
      </c>
      <c r="I34" s="40">
        <v>520.78396299999997</v>
      </c>
      <c r="J34" s="40">
        <v>203.0633862</v>
      </c>
      <c r="K34" s="40">
        <v>15.1449275</v>
      </c>
      <c r="L34" s="40">
        <v>103.274933</v>
      </c>
      <c r="M34" s="81">
        <v>507.99999996548001</v>
      </c>
      <c r="N34" s="40">
        <v>329.60965312109488</v>
      </c>
      <c r="O34" s="41">
        <v>24.863181310880002</v>
      </c>
      <c r="P34" s="82">
        <f t="shared" si="0"/>
        <v>153.52716553350513</v>
      </c>
      <c r="Q34" s="41">
        <v>310.22469408348002</v>
      </c>
      <c r="R34" s="41">
        <v>191.22392089468096</v>
      </c>
      <c r="S34" s="41">
        <v>12.431590655440001</v>
      </c>
      <c r="T34" s="61">
        <f t="shared" si="1"/>
        <v>106.56918253335905</v>
      </c>
      <c r="U34" s="5"/>
      <c r="V34" s="5"/>
      <c r="W34" s="5"/>
      <c r="X34" s="5"/>
      <c r="Y34" s="5"/>
    </row>
    <row r="35" spans="1:25" x14ac:dyDescent="0.2">
      <c r="A35" s="62"/>
      <c r="B35" s="40">
        <v>30</v>
      </c>
      <c r="C35" s="63">
        <v>460</v>
      </c>
      <c r="D35" s="40">
        <v>223</v>
      </c>
      <c r="E35" s="40">
        <v>152</v>
      </c>
      <c r="F35" s="40">
        <v>9</v>
      </c>
      <c r="G35" s="64">
        <v>59</v>
      </c>
      <c r="H35" s="63">
        <v>310.81047819999998</v>
      </c>
      <c r="I35" s="40">
        <v>134.8025581</v>
      </c>
      <c r="J35" s="40">
        <v>125.1760501</v>
      </c>
      <c r="K35" s="40">
        <v>3.9855070000000006</v>
      </c>
      <c r="L35" s="40">
        <v>46.846359</v>
      </c>
      <c r="M35" s="81">
        <v>184.99999999442002</v>
      </c>
      <c r="N35" s="40">
        <v>120.73792713809006</v>
      </c>
      <c r="O35" s="41">
        <v>8.9811328824200007</v>
      </c>
      <c r="P35" s="82">
        <f t="shared" si="0"/>
        <v>55.280939973909966</v>
      </c>
      <c r="Q35" s="41">
        <v>113.14308633183001</v>
      </c>
      <c r="R35" s="41">
        <v>70.150525900719856</v>
      </c>
      <c r="S35" s="41">
        <v>4.3559510566000004</v>
      </c>
      <c r="T35" s="61">
        <f t="shared" si="1"/>
        <v>38.636609374510151</v>
      </c>
      <c r="U35" s="5"/>
      <c r="V35" s="5"/>
      <c r="W35" s="5"/>
      <c r="X35" s="5"/>
      <c r="Y35" s="5"/>
    </row>
    <row r="36" spans="1:25" x14ac:dyDescent="0.2">
      <c r="A36" s="62"/>
      <c r="B36" s="40">
        <v>31</v>
      </c>
      <c r="C36" s="63">
        <v>592</v>
      </c>
      <c r="D36" s="40">
        <v>439</v>
      </c>
      <c r="E36" s="40">
        <v>84</v>
      </c>
      <c r="F36" s="40">
        <v>16</v>
      </c>
      <c r="G36" s="64">
        <v>43</v>
      </c>
      <c r="H36" s="63">
        <v>303.88374900000014</v>
      </c>
      <c r="I36" s="40">
        <v>156.47221570000008</v>
      </c>
      <c r="J36" s="40">
        <v>66.875239900000025</v>
      </c>
      <c r="K36" s="40">
        <v>30.434781999999995</v>
      </c>
      <c r="L36" s="40">
        <v>47.24436500000003</v>
      </c>
      <c r="M36" s="81">
        <v>316.99999997914006</v>
      </c>
      <c r="N36" s="40">
        <v>165.32568564850661</v>
      </c>
      <c r="O36" s="41">
        <v>25.714543177599992</v>
      </c>
      <c r="P36" s="82">
        <f t="shared" si="0"/>
        <v>125.95977115303346</v>
      </c>
      <c r="Q36" s="41">
        <v>189.64525655826006</v>
      </c>
      <c r="R36" s="41">
        <v>89.408004896563028</v>
      </c>
      <c r="S36" s="41">
        <v>13.387984980519997</v>
      </c>
      <c r="T36" s="61">
        <f t="shared" si="1"/>
        <v>86.849266681177028</v>
      </c>
      <c r="U36" s="5"/>
      <c r="V36" s="5"/>
      <c r="W36" s="5"/>
      <c r="X36" s="5"/>
      <c r="Y36" s="5"/>
    </row>
    <row r="37" spans="1:25" x14ac:dyDescent="0.2">
      <c r="A37" s="62"/>
      <c r="B37" s="40">
        <v>32</v>
      </c>
      <c r="C37" s="63">
        <v>1357</v>
      </c>
      <c r="D37" s="40">
        <v>1070</v>
      </c>
      <c r="E37" s="40">
        <v>177</v>
      </c>
      <c r="F37" s="40">
        <v>20</v>
      </c>
      <c r="G37" s="64">
        <v>64</v>
      </c>
      <c r="H37" s="63">
        <v>769.2511748999998</v>
      </c>
      <c r="I37" s="40">
        <v>488.20169699999985</v>
      </c>
      <c r="J37" s="40">
        <v>175.92411479999996</v>
      </c>
      <c r="K37" s="40">
        <v>13.903162099999996</v>
      </c>
      <c r="L37" s="40">
        <v>87.11506030000001</v>
      </c>
      <c r="M37" s="81">
        <v>417.99999993999995</v>
      </c>
      <c r="N37" s="40">
        <v>217.01191945140317</v>
      </c>
      <c r="O37" s="41">
        <v>34.151489356799999</v>
      </c>
      <c r="P37" s="82">
        <f t="shared" si="0"/>
        <v>166.83659113179678</v>
      </c>
      <c r="Q37" s="41">
        <v>250.08851060240005</v>
      </c>
      <c r="R37" s="41">
        <v>117.21811707594038</v>
      </c>
      <c r="S37" s="41">
        <v>17.787234040000005</v>
      </c>
      <c r="T37" s="61">
        <f t="shared" si="1"/>
        <v>115.08315948645968</v>
      </c>
      <c r="U37" s="5"/>
      <c r="V37" s="5"/>
      <c r="W37" s="5"/>
      <c r="X37" s="5"/>
      <c r="Y37" s="5"/>
    </row>
    <row r="38" spans="1:25" x14ac:dyDescent="0.2">
      <c r="A38" s="60"/>
      <c r="B38" s="40">
        <v>33</v>
      </c>
      <c r="C38" s="63">
        <v>1085</v>
      </c>
      <c r="D38" s="40">
        <v>538</v>
      </c>
      <c r="E38" s="40">
        <v>307</v>
      </c>
      <c r="F38" s="40">
        <v>46</v>
      </c>
      <c r="G38" s="64">
        <v>179</v>
      </c>
      <c r="H38" s="63">
        <v>667.7412979999998</v>
      </c>
      <c r="I38" s="40">
        <v>251.72598100000002</v>
      </c>
      <c r="J38" s="40">
        <v>282.08588699999996</v>
      </c>
      <c r="K38" s="40">
        <v>23.863636800000002</v>
      </c>
      <c r="L38" s="40">
        <v>105.69078989999996</v>
      </c>
      <c r="M38" s="81">
        <v>398.99999993818028</v>
      </c>
      <c r="N38" s="40">
        <v>229.00532505796025</v>
      </c>
      <c r="O38" s="41">
        <v>20.059378065000004</v>
      </c>
      <c r="P38" s="82">
        <f t="shared" si="0"/>
        <v>149.93529681522003</v>
      </c>
      <c r="Q38" s="41">
        <v>249.25292958548008</v>
      </c>
      <c r="R38" s="41">
        <v>130.46054947473229</v>
      </c>
      <c r="S38" s="41">
        <v>12.243192975100007</v>
      </c>
      <c r="T38" s="61">
        <f t="shared" si="1"/>
        <v>106.54918713564778</v>
      </c>
      <c r="U38" s="5"/>
      <c r="V38" s="5"/>
      <c r="W38" s="5"/>
      <c r="X38" s="5"/>
      <c r="Y38" s="5"/>
    </row>
    <row r="39" spans="1:25" x14ac:dyDescent="0.2">
      <c r="A39" s="62"/>
      <c r="B39" s="40">
        <v>34</v>
      </c>
      <c r="C39" s="63">
        <v>882</v>
      </c>
      <c r="D39" s="40">
        <v>746</v>
      </c>
      <c r="E39" s="40">
        <v>101</v>
      </c>
      <c r="F39" s="40">
        <v>16</v>
      </c>
      <c r="G39" s="64">
        <v>9</v>
      </c>
      <c r="H39" s="63">
        <v>541.81829100000004</v>
      </c>
      <c r="I39" s="40">
        <v>369.35483219999992</v>
      </c>
      <c r="J39" s="40">
        <v>101.8918913</v>
      </c>
      <c r="K39" s="40">
        <v>30.434782500000004</v>
      </c>
      <c r="L39" s="40">
        <v>25.851063700000001</v>
      </c>
      <c r="M39" s="81">
        <v>599.99999995132009</v>
      </c>
      <c r="N39" s="40">
        <v>331.66092488481428</v>
      </c>
      <c r="O39" s="41">
        <v>37.388321867880009</v>
      </c>
      <c r="P39" s="82">
        <f t="shared" si="0"/>
        <v>230.95075319862582</v>
      </c>
      <c r="Q39" s="41">
        <v>368.35465277348993</v>
      </c>
      <c r="R39" s="41">
        <v>185.21743291448578</v>
      </c>
      <c r="S39" s="41">
        <v>21.092958871610005</v>
      </c>
      <c r="T39" s="61">
        <f t="shared" si="1"/>
        <v>162.04426098739415</v>
      </c>
      <c r="U39" s="5"/>
      <c r="V39" s="5"/>
      <c r="W39" s="5"/>
      <c r="X39" s="5"/>
      <c r="Y39" s="5"/>
    </row>
    <row r="40" spans="1:25" x14ac:dyDescent="0.2">
      <c r="A40" s="62"/>
      <c r="B40" s="40">
        <v>35</v>
      </c>
      <c r="C40" s="63">
        <v>1045</v>
      </c>
      <c r="D40" s="40">
        <v>740</v>
      </c>
      <c r="E40" s="40">
        <v>250</v>
      </c>
      <c r="F40" s="40">
        <v>10</v>
      </c>
      <c r="G40" s="64">
        <v>22</v>
      </c>
      <c r="H40" s="63">
        <v>671.00115190000008</v>
      </c>
      <c r="I40" s="40">
        <v>374.91103269999991</v>
      </c>
      <c r="J40" s="40">
        <v>268.47648279999999</v>
      </c>
      <c r="K40" s="40">
        <v>6.3636366200000003</v>
      </c>
      <c r="L40" s="40">
        <v>16.8749997</v>
      </c>
      <c r="M40" s="81">
        <v>411.9999999366201</v>
      </c>
      <c r="N40" s="40">
        <v>246.51610326154176</v>
      </c>
      <c r="O40" s="41">
        <v>14.012741857360002</v>
      </c>
      <c r="P40" s="82">
        <f t="shared" si="0"/>
        <v>151.47115481771834</v>
      </c>
      <c r="Q40" s="41">
        <v>257.47813430080998</v>
      </c>
      <c r="R40" s="41">
        <v>140.91199059300214</v>
      </c>
      <c r="S40" s="41">
        <v>9.4695539620700018</v>
      </c>
      <c r="T40" s="61">
        <f t="shared" si="1"/>
        <v>107.09658974573784</v>
      </c>
      <c r="U40" s="5"/>
      <c r="V40" s="5"/>
      <c r="W40" s="5"/>
      <c r="X40" s="5"/>
      <c r="Y40" s="5"/>
    </row>
    <row r="41" spans="1:25" x14ac:dyDescent="0.2">
      <c r="A41" s="62"/>
      <c r="B41" s="40">
        <v>36</v>
      </c>
      <c r="C41" s="63">
        <v>1092</v>
      </c>
      <c r="D41" s="40">
        <v>520</v>
      </c>
      <c r="E41" s="40">
        <v>392</v>
      </c>
      <c r="F41" s="40">
        <v>32</v>
      </c>
      <c r="G41" s="64">
        <v>124</v>
      </c>
      <c r="H41" s="63">
        <v>882.247927</v>
      </c>
      <c r="I41" s="40">
        <v>324.88384239999999</v>
      </c>
      <c r="J41" s="40">
        <v>445.07041329999998</v>
      </c>
      <c r="K41" s="40">
        <v>17.536232380000001</v>
      </c>
      <c r="L41" s="40">
        <v>94.757415399999999</v>
      </c>
      <c r="M41" s="81">
        <v>454.99999996833003</v>
      </c>
      <c r="N41" s="40">
        <v>227.00553797234858</v>
      </c>
      <c r="O41" s="41">
        <v>16.226696831430004</v>
      </c>
      <c r="P41" s="82">
        <f t="shared" si="0"/>
        <v>211.76776516455146</v>
      </c>
      <c r="Q41" s="41">
        <v>294.69814477596003</v>
      </c>
      <c r="R41" s="41">
        <v>130.56962050770088</v>
      </c>
      <c r="S41" s="41">
        <v>8.9569189627199997</v>
      </c>
      <c r="T41" s="61">
        <f t="shared" si="1"/>
        <v>155.17160530553915</v>
      </c>
      <c r="U41" s="5"/>
      <c r="V41" s="5"/>
      <c r="W41" s="5"/>
      <c r="X41" s="5"/>
      <c r="Y41" s="5"/>
    </row>
    <row r="42" spans="1:25" x14ac:dyDescent="0.2">
      <c r="A42" s="60"/>
      <c r="B42" s="40">
        <v>37</v>
      </c>
      <c r="C42" s="63">
        <v>981</v>
      </c>
      <c r="D42" s="40">
        <v>530</v>
      </c>
      <c r="E42" s="40">
        <v>371</v>
      </c>
      <c r="F42" s="40">
        <v>8</v>
      </c>
      <c r="G42" s="64">
        <v>55</v>
      </c>
      <c r="H42" s="63">
        <v>636.56436700000006</v>
      </c>
      <c r="I42" s="40">
        <v>299.19408749999997</v>
      </c>
      <c r="J42" s="40">
        <v>299.0630572</v>
      </c>
      <c r="K42" s="40">
        <v>4.8550726500000003</v>
      </c>
      <c r="L42" s="40">
        <v>31.529073221999997</v>
      </c>
      <c r="M42" s="81">
        <v>550.99999995624</v>
      </c>
      <c r="N42" s="40">
        <v>292.31753193905126</v>
      </c>
      <c r="O42" s="41">
        <v>23.135713356509999</v>
      </c>
      <c r="P42" s="82">
        <f t="shared" si="0"/>
        <v>235.54675466067874</v>
      </c>
      <c r="Q42" s="41">
        <v>353.36841142101002</v>
      </c>
      <c r="R42" s="41">
        <v>169.20037638781835</v>
      </c>
      <c r="S42" s="41">
        <v>14.86911850764</v>
      </c>
      <c r="T42" s="61">
        <f t="shared" si="1"/>
        <v>169.29891652555168</v>
      </c>
      <c r="U42" s="5"/>
      <c r="V42" s="5"/>
      <c r="W42" s="5"/>
      <c r="X42" s="5"/>
      <c r="Y42" s="5"/>
    </row>
    <row r="43" spans="1:25" x14ac:dyDescent="0.2">
      <c r="A43" s="62"/>
      <c r="B43" s="40">
        <v>38</v>
      </c>
      <c r="C43" s="63">
        <v>395</v>
      </c>
      <c r="D43" s="40">
        <v>223</v>
      </c>
      <c r="E43" s="40">
        <v>139</v>
      </c>
      <c r="F43" s="40">
        <v>2</v>
      </c>
      <c r="G43" s="64">
        <v>24</v>
      </c>
      <c r="H43" s="63">
        <v>352.30179300000009</v>
      </c>
      <c r="I43" s="40">
        <v>236.96629000000001</v>
      </c>
      <c r="J43" s="40">
        <v>91.828047000000012</v>
      </c>
      <c r="K43" s="40">
        <v>0</v>
      </c>
      <c r="L43" s="40">
        <v>23.507464000000002</v>
      </c>
      <c r="M43" s="81">
        <v>218.99999997960001</v>
      </c>
      <c r="N43" s="40">
        <v>62.321228475397739</v>
      </c>
      <c r="O43" s="41">
        <v>12.6240601492</v>
      </c>
      <c r="P43" s="82">
        <f t="shared" si="0"/>
        <v>144.05471135500227</v>
      </c>
      <c r="Q43" s="41">
        <v>167.68045111219999</v>
      </c>
      <c r="R43" s="41">
        <v>43.991455394398407</v>
      </c>
      <c r="S43" s="41">
        <v>9.8796992471999996</v>
      </c>
      <c r="T43" s="61">
        <f t="shared" si="1"/>
        <v>113.80929647060159</v>
      </c>
      <c r="U43" s="5"/>
      <c r="V43" s="5"/>
      <c r="W43" s="5"/>
      <c r="X43" s="5"/>
      <c r="Y43" s="5"/>
    </row>
    <row r="44" spans="1:25" x14ac:dyDescent="0.2">
      <c r="A44" s="62"/>
      <c r="B44" s="40">
        <v>39</v>
      </c>
      <c r="C44" s="63">
        <v>884</v>
      </c>
      <c r="D44" s="40">
        <v>239</v>
      </c>
      <c r="E44" s="40">
        <v>561</v>
      </c>
      <c r="F44" s="40">
        <v>13</v>
      </c>
      <c r="G44" s="64">
        <v>60</v>
      </c>
      <c r="H44" s="63">
        <v>657.09731829999998</v>
      </c>
      <c r="I44" s="40">
        <v>240.87772203000003</v>
      </c>
      <c r="J44" s="40">
        <v>369.20466870000001</v>
      </c>
      <c r="K44" s="40">
        <v>0</v>
      </c>
      <c r="L44" s="40">
        <v>47.014924899999997</v>
      </c>
      <c r="M44" s="81">
        <v>1123.9999999454399</v>
      </c>
      <c r="N44" s="40">
        <v>279.22355815627952</v>
      </c>
      <c r="O44" s="41">
        <v>87.042386445919988</v>
      </c>
      <c r="P44" s="82">
        <f t="shared" si="0"/>
        <v>757.73405534324036</v>
      </c>
      <c r="Q44" s="41">
        <v>834.59485226910999</v>
      </c>
      <c r="R44" s="41">
        <v>183.24825015658411</v>
      </c>
      <c r="S44" s="41">
        <v>60.391287494579998</v>
      </c>
      <c r="T44" s="61">
        <f t="shared" si="1"/>
        <v>590.95531461794599</v>
      </c>
      <c r="U44" s="5"/>
      <c r="V44" s="5"/>
      <c r="W44" s="5"/>
      <c r="X44" s="5"/>
      <c r="Y44" s="5"/>
    </row>
    <row r="45" spans="1:25" x14ac:dyDescent="0.2">
      <c r="A45" s="62"/>
      <c r="B45" s="40">
        <v>40</v>
      </c>
      <c r="C45" s="63">
        <v>1185</v>
      </c>
      <c r="D45" s="40">
        <v>821</v>
      </c>
      <c r="E45" s="40">
        <v>297</v>
      </c>
      <c r="F45" s="40">
        <v>12</v>
      </c>
      <c r="G45" s="64">
        <v>37</v>
      </c>
      <c r="H45" s="63">
        <v>671.19538580000005</v>
      </c>
      <c r="I45" s="40">
        <v>456.66362750000002</v>
      </c>
      <c r="J45" s="40">
        <v>191.10927149999995</v>
      </c>
      <c r="K45" s="40">
        <v>8.6956524999999996</v>
      </c>
      <c r="L45" s="40">
        <v>1.2653061300000001</v>
      </c>
      <c r="M45" s="81">
        <v>467.99999994411007</v>
      </c>
      <c r="N45" s="40">
        <v>240.48858720156403</v>
      </c>
      <c r="O45" s="41">
        <v>19.192429019790001</v>
      </c>
      <c r="P45" s="82">
        <f t="shared" si="0"/>
        <v>208.31898372275603</v>
      </c>
      <c r="Q45" s="41">
        <v>302.15772867054005</v>
      </c>
      <c r="R45" s="41">
        <v>139.14373838085936</v>
      </c>
      <c r="S45" s="41">
        <v>12.79495267986</v>
      </c>
      <c r="T45" s="61">
        <f t="shared" si="1"/>
        <v>150.2190376098207</v>
      </c>
      <c r="U45" s="5"/>
      <c r="V45" s="5"/>
      <c r="W45" s="5"/>
      <c r="X45" s="5"/>
      <c r="Y45" s="5"/>
    </row>
    <row r="46" spans="1:25" x14ac:dyDescent="0.2">
      <c r="A46" s="60"/>
      <c r="B46" s="40">
        <v>41</v>
      </c>
      <c r="C46" s="63">
        <v>992</v>
      </c>
      <c r="D46" s="40">
        <v>635</v>
      </c>
      <c r="E46" s="40">
        <v>257</v>
      </c>
      <c r="F46" s="40">
        <v>15</v>
      </c>
      <c r="G46" s="64">
        <v>64</v>
      </c>
      <c r="H46" s="63">
        <v>529.93425000000002</v>
      </c>
      <c r="I46" s="40">
        <v>333.55575399999998</v>
      </c>
      <c r="J46" s="40">
        <v>174.246689</v>
      </c>
      <c r="K46" s="40">
        <v>10.434782500000001</v>
      </c>
      <c r="L46" s="40">
        <v>2.0816326800000002</v>
      </c>
      <c r="M46" s="81">
        <v>335.99999998124997</v>
      </c>
      <c r="N46" s="40">
        <v>163.3988149367641</v>
      </c>
      <c r="O46" s="41">
        <v>11.858823528749998</v>
      </c>
      <c r="P46" s="82">
        <f t="shared" si="0"/>
        <v>160.74236151573587</v>
      </c>
      <c r="Q46" s="41">
        <v>218.20235292899997</v>
      </c>
      <c r="R46" s="41">
        <v>93.87364592417326</v>
      </c>
      <c r="S46" s="41">
        <v>6.3247058819999999</v>
      </c>
      <c r="T46" s="61">
        <f t="shared" si="1"/>
        <v>118.00400112282671</v>
      </c>
      <c r="U46" s="5"/>
      <c r="V46" s="5"/>
      <c r="W46" s="5"/>
      <c r="X46" s="5"/>
      <c r="Y46" s="5"/>
    </row>
    <row r="47" spans="1:25" x14ac:dyDescent="0.2">
      <c r="A47" s="62"/>
      <c r="B47" s="40">
        <v>42</v>
      </c>
      <c r="C47" s="63">
        <v>499</v>
      </c>
      <c r="D47" s="40">
        <v>393</v>
      </c>
      <c r="E47" s="40">
        <v>77</v>
      </c>
      <c r="F47" s="40">
        <v>1</v>
      </c>
      <c r="G47" s="64">
        <v>27</v>
      </c>
      <c r="H47" s="63">
        <v>240.61059499999999</v>
      </c>
      <c r="I47" s="40">
        <v>186.41618199999999</v>
      </c>
      <c r="J47" s="40">
        <v>29.948804800000005</v>
      </c>
      <c r="K47" s="40">
        <v>3.0000002000000001</v>
      </c>
      <c r="L47" s="40">
        <v>18.245613800000001</v>
      </c>
      <c r="M47" s="81">
        <v>170.99999997080005</v>
      </c>
      <c r="N47" s="40">
        <v>101.6660407326395</v>
      </c>
      <c r="O47" s="41">
        <v>6.5769230757999999</v>
      </c>
      <c r="P47" s="82">
        <f t="shared" si="0"/>
        <v>62.757036162360549</v>
      </c>
      <c r="Q47" s="41">
        <v>108.51923075070002</v>
      </c>
      <c r="R47" s="41">
        <v>58.903074336095543</v>
      </c>
      <c r="S47" s="41">
        <v>4.4842657335</v>
      </c>
      <c r="T47" s="61">
        <f t="shared" si="1"/>
        <v>45.131890681104473</v>
      </c>
      <c r="U47" s="5"/>
      <c r="V47" s="5"/>
      <c r="W47" s="5"/>
      <c r="X47" s="5"/>
      <c r="Y47" s="5"/>
    </row>
    <row r="48" spans="1:25" x14ac:dyDescent="0.2">
      <c r="A48" s="62"/>
      <c r="B48" s="40">
        <v>43</v>
      </c>
      <c r="C48" s="63">
        <v>543</v>
      </c>
      <c r="D48" s="40">
        <v>364</v>
      </c>
      <c r="E48" s="40">
        <v>148</v>
      </c>
      <c r="F48" s="40">
        <v>3</v>
      </c>
      <c r="G48" s="64">
        <v>19</v>
      </c>
      <c r="H48" s="63">
        <v>276.80953269000003</v>
      </c>
      <c r="I48" s="40">
        <v>184.92485212</v>
      </c>
      <c r="J48" s="40">
        <v>60.358363499999996</v>
      </c>
      <c r="K48" s="40">
        <v>9.0000006999999993</v>
      </c>
      <c r="L48" s="40">
        <v>10.526315909999997</v>
      </c>
      <c r="M48" s="81">
        <v>288.99999987153001</v>
      </c>
      <c r="N48" s="40">
        <v>176.67449666754513</v>
      </c>
      <c r="O48" s="41">
        <v>4.3209389129000009</v>
      </c>
      <c r="P48" s="82">
        <f t="shared" si="0"/>
        <v>108.00456429108488</v>
      </c>
      <c r="Q48" s="41">
        <v>168.94772273363998</v>
      </c>
      <c r="R48" s="41">
        <v>95.389522764789589</v>
      </c>
      <c r="S48" s="41">
        <v>2.6499790222600001</v>
      </c>
      <c r="T48" s="61">
        <f t="shared" si="1"/>
        <v>70.90822094659039</v>
      </c>
      <c r="U48" s="5"/>
      <c r="V48" s="5"/>
      <c r="W48" s="5"/>
      <c r="X48" s="5"/>
      <c r="Y48" s="5"/>
    </row>
    <row r="49" spans="1:25" x14ac:dyDescent="0.2">
      <c r="A49" s="62"/>
      <c r="B49" s="40">
        <v>44</v>
      </c>
      <c r="C49" s="63">
        <v>358</v>
      </c>
      <c r="D49" s="40">
        <v>267</v>
      </c>
      <c r="E49" s="40">
        <v>71</v>
      </c>
      <c r="F49" s="40">
        <v>8</v>
      </c>
      <c r="G49" s="64">
        <v>9</v>
      </c>
      <c r="H49" s="63">
        <v>173.60384559999997</v>
      </c>
      <c r="I49" s="40">
        <v>120.05202130000001</v>
      </c>
      <c r="J49" s="40">
        <v>25.341297700000002</v>
      </c>
      <c r="K49" s="40">
        <v>21.000001599999997</v>
      </c>
      <c r="L49" s="40">
        <v>4.2105263800000001</v>
      </c>
      <c r="M49" s="81">
        <v>123.999999948</v>
      </c>
      <c r="N49" s="40">
        <v>76.497410012910223</v>
      </c>
      <c r="O49" s="41">
        <v>1.521472392</v>
      </c>
      <c r="P49" s="82">
        <f t="shared" si="0"/>
        <v>45.981117543089773</v>
      </c>
      <c r="Q49" s="41">
        <v>71.635991789999991</v>
      </c>
      <c r="R49" s="41">
        <v>40.930348530892921</v>
      </c>
      <c r="S49" s="41">
        <v>0.88752556199999988</v>
      </c>
      <c r="T49" s="61">
        <f t="shared" si="1"/>
        <v>29.81811769710707</v>
      </c>
      <c r="U49" s="5"/>
      <c r="V49" s="5"/>
      <c r="W49" s="5"/>
      <c r="X49" s="5"/>
      <c r="Y49" s="5"/>
    </row>
    <row r="50" spans="1:25" x14ac:dyDescent="0.2">
      <c r="A50" s="60"/>
      <c r="B50" s="40">
        <v>45</v>
      </c>
      <c r="C50" s="63">
        <v>358</v>
      </c>
      <c r="D50" s="40">
        <v>290</v>
      </c>
      <c r="E50" s="40">
        <v>46</v>
      </c>
      <c r="F50" s="40">
        <v>4</v>
      </c>
      <c r="G50" s="64">
        <v>11</v>
      </c>
      <c r="H50" s="63">
        <v>203.97601</v>
      </c>
      <c r="I50" s="40">
        <v>153.606932</v>
      </c>
      <c r="J50" s="40">
        <v>19.351536500000002</v>
      </c>
      <c r="K50" s="40">
        <v>12.000000200000001</v>
      </c>
      <c r="L50" s="40">
        <v>7.0175439999999991</v>
      </c>
      <c r="M50" s="81">
        <v>49.99999996743</v>
      </c>
      <c r="N50" s="40">
        <v>30.997869376615867</v>
      </c>
      <c r="O50" s="41">
        <v>0.62125202472000007</v>
      </c>
      <c r="P50" s="82">
        <f t="shared" si="0"/>
        <v>18.380878566094133</v>
      </c>
      <c r="Q50" s="41">
        <v>28.901012494200003</v>
      </c>
      <c r="R50" s="41">
        <v>16.625490675989688</v>
      </c>
      <c r="S50" s="41">
        <v>0.35947669736999999</v>
      </c>
      <c r="T50" s="61">
        <f t="shared" si="1"/>
        <v>11.916045120840314</v>
      </c>
      <c r="U50" s="5"/>
      <c r="V50" s="5"/>
      <c r="W50" s="5"/>
      <c r="X50" s="5"/>
      <c r="Y50" s="5"/>
    </row>
    <row r="51" spans="1:25" x14ac:dyDescent="0.2">
      <c r="A51" s="62"/>
      <c r="B51" s="40">
        <v>46</v>
      </c>
      <c r="C51" s="63">
        <v>746</v>
      </c>
      <c r="D51" s="40">
        <v>402</v>
      </c>
      <c r="E51" s="40">
        <v>282</v>
      </c>
      <c r="F51" s="40">
        <v>11</v>
      </c>
      <c r="G51" s="64">
        <v>41</v>
      </c>
      <c r="H51" s="63">
        <v>545.71339899999998</v>
      </c>
      <c r="I51" s="40">
        <v>295.89108849999997</v>
      </c>
      <c r="J51" s="40">
        <v>202.079519</v>
      </c>
      <c r="K51" s="40">
        <v>16.578947599999999</v>
      </c>
      <c r="L51" s="40">
        <v>29.830508299999998</v>
      </c>
      <c r="M51" s="81">
        <v>372.99999996680003</v>
      </c>
      <c r="N51" s="40">
        <v>120.00737606005009</v>
      </c>
      <c r="O51" s="41">
        <v>7.2780487798400006</v>
      </c>
      <c r="P51" s="82">
        <f t="shared" si="0"/>
        <v>245.71457512690995</v>
      </c>
      <c r="Q51" s="41">
        <v>242.90487802715998</v>
      </c>
      <c r="R51" s="41">
        <v>66.839551223319049</v>
      </c>
      <c r="S51" s="41">
        <v>5.0036585361399997</v>
      </c>
      <c r="T51" s="61">
        <f t="shared" si="1"/>
        <v>171.06166826770095</v>
      </c>
      <c r="U51" s="5"/>
      <c r="V51" s="5"/>
      <c r="W51" s="5"/>
      <c r="X51" s="5"/>
      <c r="Y51" s="5"/>
    </row>
    <row r="52" spans="1:25" x14ac:dyDescent="0.2">
      <c r="A52" s="62"/>
      <c r="B52" s="40">
        <v>47</v>
      </c>
      <c r="C52" s="63">
        <v>1809</v>
      </c>
      <c r="D52" s="40">
        <v>1167</v>
      </c>
      <c r="E52" s="40">
        <v>505</v>
      </c>
      <c r="F52" s="40">
        <v>14</v>
      </c>
      <c r="G52" s="64">
        <v>108</v>
      </c>
      <c r="H52" s="63">
        <v>1248.286597</v>
      </c>
      <c r="I52" s="40">
        <v>779.10893499999997</v>
      </c>
      <c r="J52" s="40">
        <v>357.92048</v>
      </c>
      <c r="K52" s="40">
        <v>28.4210542</v>
      </c>
      <c r="L52" s="40">
        <v>80.169490499999995</v>
      </c>
      <c r="M52" s="81">
        <v>739.99999996617998</v>
      </c>
      <c r="N52" s="40">
        <v>326.62970117825921</v>
      </c>
      <c r="O52" s="41">
        <v>22.95270120991</v>
      </c>
      <c r="P52" s="82">
        <f t="shared" si="0"/>
        <v>390.41759757801077</v>
      </c>
      <c r="Q52" s="41">
        <v>481.09082822281005</v>
      </c>
      <c r="R52" s="41">
        <v>186.61741465192347</v>
      </c>
      <c r="S52" s="41">
        <v>12.873058787630001</v>
      </c>
      <c r="T52" s="61">
        <f t="shared" si="1"/>
        <v>281.60035478325659</v>
      </c>
      <c r="U52" s="5"/>
      <c r="V52" s="5"/>
      <c r="W52" s="5"/>
      <c r="X52" s="5"/>
      <c r="Y52" s="5"/>
    </row>
    <row r="53" spans="1:25" x14ac:dyDescent="0.2">
      <c r="A53" s="62"/>
      <c r="B53" s="40">
        <v>48</v>
      </c>
      <c r="C53" s="63">
        <v>912</v>
      </c>
      <c r="D53" s="40">
        <v>413</v>
      </c>
      <c r="E53" s="40">
        <v>377</v>
      </c>
      <c r="F53" s="40">
        <v>22</v>
      </c>
      <c r="G53" s="64">
        <v>94</v>
      </c>
      <c r="H53" s="63">
        <v>504.517539</v>
      </c>
      <c r="I53" s="40">
        <v>216.17021840000004</v>
      </c>
      <c r="J53" s="40">
        <v>244.43651420000003</v>
      </c>
      <c r="K53" s="40">
        <v>7.6470589999999996</v>
      </c>
      <c r="L53" s="40">
        <v>27.692306989999999</v>
      </c>
      <c r="M53" s="81">
        <v>462.99999995954994</v>
      </c>
      <c r="N53" s="40">
        <v>169.48019898243541</v>
      </c>
      <c r="O53" s="41">
        <v>12.552360079339998</v>
      </c>
      <c r="P53" s="82">
        <f t="shared" si="0"/>
        <v>280.96744089777451</v>
      </c>
      <c r="Q53" s="41">
        <v>325.05161595444997</v>
      </c>
      <c r="R53" s="41">
        <v>109.15056894726968</v>
      </c>
      <c r="S53" s="41">
        <v>9.94497589705</v>
      </c>
      <c r="T53" s="61">
        <f t="shared" si="1"/>
        <v>205.9560711101303</v>
      </c>
      <c r="U53" s="5"/>
      <c r="V53" s="5"/>
      <c r="W53" s="5"/>
      <c r="X53" s="5"/>
      <c r="Y53" s="5"/>
    </row>
    <row r="54" spans="1:25" x14ac:dyDescent="0.2">
      <c r="A54" s="60"/>
      <c r="B54" s="40">
        <v>49</v>
      </c>
      <c r="C54" s="63">
        <v>224</v>
      </c>
      <c r="D54" s="40">
        <v>90</v>
      </c>
      <c r="E54" s="40">
        <v>117</v>
      </c>
      <c r="F54" s="40">
        <v>1</v>
      </c>
      <c r="G54" s="64">
        <v>8</v>
      </c>
      <c r="H54" s="63">
        <v>161.26967869999999</v>
      </c>
      <c r="I54" s="40">
        <v>71.107491499999995</v>
      </c>
      <c r="J54" s="40">
        <v>86.525822899999994</v>
      </c>
      <c r="K54" s="40">
        <v>0</v>
      </c>
      <c r="L54" s="40">
        <v>0</v>
      </c>
      <c r="M54" s="81">
        <v>136.99999995357001</v>
      </c>
      <c r="N54" s="40">
        <v>49.936429219048613</v>
      </c>
      <c r="O54" s="41">
        <v>4.0015372776599998</v>
      </c>
      <c r="P54" s="82">
        <f t="shared" si="0"/>
        <v>83.062033456861386</v>
      </c>
      <c r="Q54" s="41">
        <v>94.667947700430005</v>
      </c>
      <c r="R54" s="41">
        <v>31.767071169864263</v>
      </c>
      <c r="S54" s="41">
        <v>3.2644119896699997</v>
      </c>
      <c r="T54" s="61">
        <f t="shared" si="1"/>
        <v>59.636464540895737</v>
      </c>
      <c r="U54" s="5"/>
      <c r="V54" s="5"/>
      <c r="W54" s="5"/>
      <c r="X54" s="5"/>
      <c r="Y54" s="5"/>
    </row>
    <row r="55" spans="1:25" x14ac:dyDescent="0.2">
      <c r="A55" s="62"/>
      <c r="B55" s="40">
        <v>50</v>
      </c>
      <c r="C55" s="63">
        <v>368</v>
      </c>
      <c r="D55" s="40">
        <v>279</v>
      </c>
      <c r="E55" s="40">
        <v>77</v>
      </c>
      <c r="F55" s="40">
        <v>1</v>
      </c>
      <c r="G55" s="64">
        <v>8</v>
      </c>
      <c r="H55" s="63">
        <v>263.84243200000003</v>
      </c>
      <c r="I55" s="40">
        <v>219.3578492</v>
      </c>
      <c r="J55" s="40">
        <v>43.575489600000004</v>
      </c>
      <c r="K55" s="40">
        <v>0</v>
      </c>
      <c r="L55" s="40">
        <v>0</v>
      </c>
      <c r="M55" s="81">
        <v>175.99999996610998</v>
      </c>
      <c r="N55" s="40">
        <v>83.335457714537057</v>
      </c>
      <c r="O55" s="41">
        <v>3.8533454672999996</v>
      </c>
      <c r="P55" s="82">
        <f t="shared" si="0"/>
        <v>88.811196784272923</v>
      </c>
      <c r="Q55" s="41">
        <v>113.00662222380998</v>
      </c>
      <c r="R55" s="41">
        <v>48.273985847021713</v>
      </c>
      <c r="S55" s="41">
        <v>2.9267497545699999</v>
      </c>
      <c r="T55" s="61">
        <f t="shared" si="1"/>
        <v>61.805886622218267</v>
      </c>
      <c r="U55" s="5"/>
      <c r="V55" s="5"/>
      <c r="W55" s="5"/>
      <c r="X55" s="5"/>
      <c r="Y55" s="5"/>
    </row>
    <row r="56" spans="1:25" x14ac:dyDescent="0.2">
      <c r="A56" s="62"/>
      <c r="B56" s="40">
        <v>51</v>
      </c>
      <c r="C56" s="63">
        <v>197</v>
      </c>
      <c r="D56" s="40">
        <v>144</v>
      </c>
      <c r="E56" s="40">
        <v>41</v>
      </c>
      <c r="F56" s="40">
        <v>3</v>
      </c>
      <c r="G56" s="64">
        <v>0</v>
      </c>
      <c r="H56" s="63">
        <v>108.6379446</v>
      </c>
      <c r="I56" s="40">
        <v>98.901101999999995</v>
      </c>
      <c r="J56" s="40">
        <v>9.7368420199999974</v>
      </c>
      <c r="K56" s="40">
        <v>0</v>
      </c>
      <c r="L56" s="40">
        <v>0</v>
      </c>
      <c r="M56" s="81">
        <v>80.999999973990001</v>
      </c>
      <c r="N56" s="40">
        <v>50.122221891910272</v>
      </c>
      <c r="O56" s="41">
        <v>1.0016201229600001</v>
      </c>
      <c r="P56" s="82">
        <f t="shared" si="0"/>
        <v>29.87615795911973</v>
      </c>
      <c r="Q56" s="41">
        <v>46.810010453000004</v>
      </c>
      <c r="R56" s="41">
        <v>26.858077815169349</v>
      </c>
      <c r="S56" s="41">
        <v>0.58135808801</v>
      </c>
      <c r="T56" s="61">
        <f t="shared" si="1"/>
        <v>19.370574549820656</v>
      </c>
      <c r="U56" s="5"/>
      <c r="V56" s="5"/>
      <c r="W56" s="5"/>
      <c r="X56" s="5"/>
      <c r="Y56" s="5"/>
    </row>
    <row r="57" spans="1:25" x14ac:dyDescent="0.2">
      <c r="A57" s="62"/>
      <c r="B57" s="40">
        <v>52</v>
      </c>
      <c r="C57" s="63">
        <v>1578</v>
      </c>
      <c r="D57" s="40">
        <v>587</v>
      </c>
      <c r="E57" s="40">
        <v>847</v>
      </c>
      <c r="F57" s="40">
        <v>22</v>
      </c>
      <c r="G57" s="64">
        <v>82</v>
      </c>
      <c r="H57" s="63">
        <v>940.00000899999998</v>
      </c>
      <c r="I57" s="40">
        <v>320.0000033</v>
      </c>
      <c r="J57" s="40">
        <v>565.00000499999999</v>
      </c>
      <c r="K57" s="40">
        <v>25.000000799999999</v>
      </c>
      <c r="L57" s="40">
        <v>9.9999996699999993</v>
      </c>
      <c r="M57" s="81">
        <v>945.9999999222</v>
      </c>
      <c r="N57" s="40">
        <v>339.16574788616578</v>
      </c>
      <c r="O57" s="41">
        <v>18.515366914120001</v>
      </c>
      <c r="P57" s="82">
        <f t="shared" si="0"/>
        <v>588.31888512191426</v>
      </c>
      <c r="Q57" s="41">
        <v>679.17733011478003</v>
      </c>
      <c r="R57" s="41">
        <v>218.67279033339312</v>
      </c>
      <c r="S57" s="41">
        <v>12.44439095087</v>
      </c>
      <c r="T57" s="61">
        <f t="shared" si="1"/>
        <v>448.06014883051694</v>
      </c>
      <c r="U57" s="5"/>
      <c r="V57" s="5"/>
      <c r="W57" s="5"/>
      <c r="X57" s="5"/>
      <c r="Y57" s="5"/>
    </row>
    <row r="58" spans="1:25" x14ac:dyDescent="0.2">
      <c r="A58" s="60"/>
      <c r="B58" s="40">
        <v>53</v>
      </c>
      <c r="C58" s="75">
        <v>476</v>
      </c>
      <c r="D58" s="75">
        <v>190</v>
      </c>
      <c r="E58" s="75">
        <v>257</v>
      </c>
      <c r="F58" s="75">
        <v>2</v>
      </c>
      <c r="G58" s="76">
        <v>20</v>
      </c>
      <c r="H58" s="75">
        <v>292.03675000000015</v>
      </c>
      <c r="I58" s="75">
        <v>109.7872342</v>
      </c>
      <c r="J58" s="75">
        <v>169.7931523</v>
      </c>
      <c r="K58" s="75">
        <v>0.58823531999999989</v>
      </c>
      <c r="L58" s="78">
        <v>6.1538462600000017</v>
      </c>
      <c r="M58" s="83">
        <v>316.99999993895995</v>
      </c>
      <c r="N58" s="78">
        <v>117.79652825017686</v>
      </c>
      <c r="O58" s="78">
        <v>6.2111756156399993</v>
      </c>
      <c r="P58" s="82">
        <f t="shared" si="0"/>
        <v>192.99229607314308</v>
      </c>
      <c r="Q58" s="75">
        <v>235.10449922904004</v>
      </c>
      <c r="R58" s="75">
        <v>79.128537455010104</v>
      </c>
      <c r="S58" s="75">
        <v>4.1407837437600001</v>
      </c>
      <c r="T58" s="61">
        <f t="shared" si="1"/>
        <v>151.83517803026993</v>
      </c>
      <c r="U58" s="5"/>
      <c r="V58" s="5"/>
      <c r="W58" s="5"/>
      <c r="X58" s="5"/>
      <c r="Y58" s="5"/>
    </row>
    <row r="59" spans="1:25" x14ac:dyDescent="0.2">
      <c r="A59" s="62"/>
      <c r="B59" s="40">
        <v>54</v>
      </c>
      <c r="C59" s="75">
        <v>469</v>
      </c>
      <c r="D59" s="75">
        <v>203</v>
      </c>
      <c r="E59" s="75">
        <v>241</v>
      </c>
      <c r="F59" s="75">
        <v>4</v>
      </c>
      <c r="G59" s="75">
        <v>17</v>
      </c>
      <c r="H59" s="75">
        <v>288.44572900000003</v>
      </c>
      <c r="I59" s="75">
        <v>114.04255500000001</v>
      </c>
      <c r="J59" s="75">
        <v>160.77032600000001</v>
      </c>
      <c r="K59" s="75">
        <v>1.7647059</v>
      </c>
      <c r="L59" s="75">
        <v>6.1538462000000003</v>
      </c>
      <c r="M59" s="83">
        <v>261.99999998223996</v>
      </c>
      <c r="N59" s="78">
        <v>97.358644811978081</v>
      </c>
      <c r="O59" s="78">
        <v>5.13352685016</v>
      </c>
      <c r="P59" s="82">
        <f t="shared" si="0"/>
        <v>159.50782832010188</v>
      </c>
      <c r="Q59" s="75">
        <v>194.31349780975998</v>
      </c>
      <c r="R59" s="75">
        <v>65.399611406307002</v>
      </c>
      <c r="S59" s="75">
        <v>3.4223512334400001</v>
      </c>
      <c r="T59" s="61">
        <f t="shared" si="1"/>
        <v>125.49153517001298</v>
      </c>
      <c r="U59" s="5"/>
      <c r="V59" s="5"/>
      <c r="W59" s="5"/>
      <c r="X59" s="5"/>
      <c r="Y59" s="5"/>
    </row>
    <row r="60" spans="1:25" x14ac:dyDescent="0.2">
      <c r="A60" s="62"/>
      <c r="B60" s="40">
        <v>55</v>
      </c>
      <c r="C60" s="75">
        <v>414</v>
      </c>
      <c r="D60" s="75">
        <v>130</v>
      </c>
      <c r="E60" s="75">
        <v>260</v>
      </c>
      <c r="F60" s="75">
        <v>5</v>
      </c>
      <c r="G60" s="76">
        <v>14</v>
      </c>
      <c r="H60" s="75">
        <v>311.23579439999997</v>
      </c>
      <c r="I60" s="75">
        <v>118.11075070000001</v>
      </c>
      <c r="J60" s="75">
        <v>188.21596299999999</v>
      </c>
      <c r="K60" s="75">
        <v>4</v>
      </c>
      <c r="L60" s="78">
        <v>0</v>
      </c>
      <c r="M60" s="83">
        <v>270.99999994898002</v>
      </c>
      <c r="N60" s="78">
        <v>99.555249850942204</v>
      </c>
      <c r="O60" s="78">
        <v>9.9263300057600006</v>
      </c>
      <c r="P60" s="82">
        <f t="shared" si="0"/>
        <v>161.51842009227781</v>
      </c>
      <c r="Q60" s="75">
        <v>190.45317141070001</v>
      </c>
      <c r="R60" s="75">
        <v>65.980013797516719</v>
      </c>
      <c r="S60" s="75">
        <v>7.6815121040599994</v>
      </c>
      <c r="T60" s="61">
        <f t="shared" si="1"/>
        <v>116.79164550912328</v>
      </c>
      <c r="U60" s="5"/>
      <c r="V60" s="5"/>
      <c r="W60" s="5"/>
      <c r="X60" s="5"/>
      <c r="Y60" s="5"/>
    </row>
    <row r="61" spans="1:25" x14ac:dyDescent="0.2">
      <c r="A61" s="62"/>
      <c r="B61" s="40">
        <v>56</v>
      </c>
      <c r="C61" s="75">
        <v>560</v>
      </c>
      <c r="D61" s="75">
        <v>232</v>
      </c>
      <c r="E61" s="75">
        <v>283</v>
      </c>
      <c r="F61" s="75">
        <v>9</v>
      </c>
      <c r="G61" s="76">
        <v>18</v>
      </c>
      <c r="H61" s="75">
        <v>436.12084199999998</v>
      </c>
      <c r="I61" s="75">
        <v>209.70684030000001</v>
      </c>
      <c r="J61" s="75">
        <v>215.86854769999999</v>
      </c>
      <c r="K61" s="75">
        <v>6</v>
      </c>
      <c r="L61" s="78">
        <v>0</v>
      </c>
      <c r="M61" s="83">
        <v>354.99999987626995</v>
      </c>
      <c r="N61" s="78">
        <v>129.39731658825946</v>
      </c>
      <c r="O61" s="78">
        <v>10.368946960260001</v>
      </c>
      <c r="P61" s="82">
        <f t="shared" si="0"/>
        <v>215.23373632775051</v>
      </c>
      <c r="Q61" s="75">
        <v>245.30745571773002</v>
      </c>
      <c r="R61" s="75">
        <v>82.316133322578196</v>
      </c>
      <c r="S61" s="75">
        <v>8.4588777833700011</v>
      </c>
      <c r="T61" s="61">
        <f t="shared" si="1"/>
        <v>154.53244461178181</v>
      </c>
      <c r="U61" s="5"/>
      <c r="V61" s="5"/>
      <c r="W61" s="5"/>
      <c r="X61" s="5"/>
      <c r="Y61" s="5"/>
    </row>
    <row r="62" spans="1:25" x14ac:dyDescent="0.2">
      <c r="A62" s="60"/>
      <c r="B62" s="40">
        <v>57</v>
      </c>
      <c r="C62" s="75">
        <v>617</v>
      </c>
      <c r="D62" s="75">
        <v>454</v>
      </c>
      <c r="E62" s="75">
        <v>139</v>
      </c>
      <c r="F62" s="75">
        <v>2</v>
      </c>
      <c r="G62" s="76">
        <v>16</v>
      </c>
      <c r="H62" s="75">
        <v>401.37478950000008</v>
      </c>
      <c r="I62" s="75">
        <v>286.70655040000003</v>
      </c>
      <c r="J62" s="75">
        <v>111.33490139999998</v>
      </c>
      <c r="K62" s="75">
        <v>0</v>
      </c>
      <c r="L62" s="78">
        <v>3.3333335000000002</v>
      </c>
      <c r="M62" s="83">
        <v>243.99999992929008</v>
      </c>
      <c r="N62" s="78">
        <v>118.29127054319051</v>
      </c>
      <c r="O62" s="78">
        <v>5.4913437674999983</v>
      </c>
      <c r="P62" s="82">
        <f t="shared" si="0"/>
        <v>120.21738561859958</v>
      </c>
      <c r="Q62" s="75">
        <v>155.73836310935997</v>
      </c>
      <c r="R62" s="75">
        <v>66.370634203736188</v>
      </c>
      <c r="S62" s="75">
        <v>4.0580034890700007</v>
      </c>
      <c r="T62" s="61">
        <f t="shared" si="1"/>
        <v>85.309725416553775</v>
      </c>
      <c r="U62" s="5"/>
      <c r="V62" s="5"/>
      <c r="W62" s="5"/>
      <c r="X62" s="5"/>
      <c r="Y62" s="5"/>
    </row>
    <row r="63" spans="1:25" x14ac:dyDescent="0.2">
      <c r="A63" s="62"/>
      <c r="B63" s="40">
        <v>58</v>
      </c>
      <c r="C63" s="75">
        <v>342</v>
      </c>
      <c r="D63" s="75">
        <v>244</v>
      </c>
      <c r="E63" s="75">
        <v>74</v>
      </c>
      <c r="F63" s="75">
        <v>3</v>
      </c>
      <c r="G63" s="76">
        <v>14</v>
      </c>
      <c r="H63" s="75">
        <v>186.78872443</v>
      </c>
      <c r="I63" s="75">
        <v>118.58034904</v>
      </c>
      <c r="J63" s="75">
        <v>57.844804399999994</v>
      </c>
      <c r="K63" s="75">
        <v>0.92592591000000002</v>
      </c>
      <c r="L63" s="78">
        <v>7.8376440000000009</v>
      </c>
      <c r="M63" s="83">
        <v>201.9999999588</v>
      </c>
      <c r="N63" s="78">
        <v>133.57548893516781</v>
      </c>
      <c r="O63" s="78">
        <v>3.3239233116799998</v>
      </c>
      <c r="P63" s="82">
        <f t="shared" si="0"/>
        <v>65.100587711952187</v>
      </c>
      <c r="Q63" s="75">
        <v>110.94979504531001</v>
      </c>
      <c r="R63" s="75">
        <v>68.057121425709482</v>
      </c>
      <c r="S63" s="75">
        <v>1.4555095198300001</v>
      </c>
      <c r="T63" s="61">
        <f t="shared" si="1"/>
        <v>41.437164099770527</v>
      </c>
      <c r="U63" s="5"/>
      <c r="V63" s="5"/>
      <c r="W63" s="5"/>
      <c r="X63" s="5"/>
      <c r="Y63" s="5"/>
    </row>
    <row r="64" spans="1:25" x14ac:dyDescent="0.2">
      <c r="A64" s="62"/>
      <c r="B64" s="40">
        <v>59</v>
      </c>
      <c r="C64" s="75">
        <v>515</v>
      </c>
      <c r="D64" s="75">
        <v>455</v>
      </c>
      <c r="E64" s="75">
        <v>43</v>
      </c>
      <c r="F64" s="75">
        <v>4</v>
      </c>
      <c r="G64" s="76">
        <v>11</v>
      </c>
      <c r="H64" s="75">
        <v>236.43851099999995</v>
      </c>
      <c r="I64" s="75">
        <v>183.98588500000005</v>
      </c>
      <c r="J64" s="75">
        <v>42.207530800000001</v>
      </c>
      <c r="K64" s="75">
        <v>0</v>
      </c>
      <c r="L64" s="78">
        <v>10.2450984</v>
      </c>
      <c r="M64" s="83">
        <v>135.99999998739003</v>
      </c>
      <c r="N64" s="78">
        <v>84.648862885351733</v>
      </c>
      <c r="O64" s="78">
        <v>1.8495336972200001</v>
      </c>
      <c r="P64" s="82">
        <f t="shared" si="0"/>
        <v>49.501603404818297</v>
      </c>
      <c r="Q64" s="75">
        <v>78.445459441249994</v>
      </c>
      <c r="R64" s="75">
        <v>44.057513427492459</v>
      </c>
      <c r="S64" s="75">
        <v>1.0502011280200003</v>
      </c>
      <c r="T64" s="61">
        <f t="shared" si="1"/>
        <v>33.337744885737536</v>
      </c>
      <c r="U64" s="5"/>
      <c r="V64" s="5"/>
      <c r="W64" s="5"/>
      <c r="X64" s="5"/>
      <c r="Y64" s="5"/>
    </row>
    <row r="65" spans="1:25" x14ac:dyDescent="0.2">
      <c r="A65" s="62"/>
      <c r="B65" s="40">
        <v>60</v>
      </c>
      <c r="C65" s="75">
        <v>361</v>
      </c>
      <c r="D65" s="75">
        <v>317</v>
      </c>
      <c r="E65" s="75">
        <v>28</v>
      </c>
      <c r="F65" s="75">
        <v>5</v>
      </c>
      <c r="G65" s="76">
        <v>4</v>
      </c>
      <c r="H65" s="75">
        <v>161.28430900000001</v>
      </c>
      <c r="I65" s="75">
        <v>142.163872</v>
      </c>
      <c r="J65" s="75">
        <v>11.219511499999999</v>
      </c>
      <c r="K65" s="75">
        <v>0.84210527000000002</v>
      </c>
      <c r="L65" s="78">
        <v>7.0588237999999999</v>
      </c>
      <c r="M65" s="83">
        <v>70.999999979999998</v>
      </c>
      <c r="N65" s="78">
        <v>44.93161543642745</v>
      </c>
      <c r="O65" s="78">
        <v>1.1443223440000001</v>
      </c>
      <c r="P65" s="82">
        <f t="shared" si="0"/>
        <v>24.92406219957255</v>
      </c>
      <c r="Q65" s="75">
        <v>40.83150182</v>
      </c>
      <c r="R65" s="75">
        <v>22.176299886793451</v>
      </c>
      <c r="S65" s="75">
        <v>0.62417582400000005</v>
      </c>
      <c r="T65" s="61">
        <f t="shared" si="1"/>
        <v>18.031026109206547</v>
      </c>
      <c r="U65" s="5"/>
      <c r="V65" s="5"/>
      <c r="W65" s="5"/>
      <c r="X65" s="5"/>
      <c r="Y65" s="5"/>
    </row>
    <row r="66" spans="1:25" x14ac:dyDescent="0.2">
      <c r="A66" s="62"/>
      <c r="B66" s="40">
        <v>61</v>
      </c>
      <c r="C66" s="75">
        <v>552</v>
      </c>
      <c r="D66" s="75">
        <v>400</v>
      </c>
      <c r="E66" s="75">
        <v>98</v>
      </c>
      <c r="F66" s="75">
        <v>4</v>
      </c>
      <c r="G66" s="76">
        <v>39</v>
      </c>
      <c r="H66" s="75">
        <v>298.20645099999996</v>
      </c>
      <c r="I66" s="75">
        <v>181.06442970000003</v>
      </c>
      <c r="J66" s="75">
        <v>52.981028700000003</v>
      </c>
      <c r="K66" s="75">
        <v>0.63157894999999997</v>
      </c>
      <c r="L66" s="78">
        <v>63.529414700000004</v>
      </c>
      <c r="M66" s="83">
        <v>211.99999994600995</v>
      </c>
      <c r="N66" s="78">
        <v>123.42839983382372</v>
      </c>
      <c r="O66" s="78">
        <v>3.9404932233400003</v>
      </c>
      <c r="P66" s="82">
        <f t="shared" si="0"/>
        <v>84.631106888846233</v>
      </c>
      <c r="Q66" s="75">
        <v>126.55602759298999</v>
      </c>
      <c r="R66" s="75">
        <v>62.997924610015893</v>
      </c>
      <c r="S66" s="75">
        <v>2.4652009013700003</v>
      </c>
      <c r="T66" s="61">
        <f t="shared" si="1"/>
        <v>61.092902081604095</v>
      </c>
      <c r="U66" s="5"/>
      <c r="V66" s="5"/>
      <c r="W66" s="5"/>
      <c r="X66" s="5"/>
      <c r="Y66" s="5"/>
    </row>
    <row r="67" spans="1:25" x14ac:dyDescent="0.2">
      <c r="A67" s="62"/>
      <c r="B67" s="40">
        <v>62</v>
      </c>
      <c r="C67" s="75">
        <v>587</v>
      </c>
      <c r="D67" s="75">
        <v>543</v>
      </c>
      <c r="E67" s="75">
        <v>25</v>
      </c>
      <c r="F67" s="75">
        <v>0</v>
      </c>
      <c r="G67" s="76">
        <v>17</v>
      </c>
      <c r="H67" s="75">
        <v>259.91085099999998</v>
      </c>
      <c r="I67" s="75">
        <v>225.389725</v>
      </c>
      <c r="J67" s="75">
        <v>22.344659400000001</v>
      </c>
      <c r="K67" s="75">
        <v>0</v>
      </c>
      <c r="L67" s="78">
        <v>6.1764707999999997</v>
      </c>
      <c r="M67" s="83">
        <v>141.99999996600002</v>
      </c>
      <c r="N67" s="78">
        <v>88.732551824518666</v>
      </c>
      <c r="O67" s="78">
        <v>2.0154879879999998</v>
      </c>
      <c r="P67" s="82">
        <f t="shared" si="0"/>
        <v>51.251960153481356</v>
      </c>
      <c r="Q67" s="75">
        <v>81.848884225000006</v>
      </c>
      <c r="R67" s="75">
        <v>45.612225260495386</v>
      </c>
      <c r="S67" s="75">
        <v>1.1323557829999999</v>
      </c>
      <c r="T67" s="61">
        <f t="shared" si="1"/>
        <v>35.104303181504619</v>
      </c>
      <c r="U67" s="5"/>
      <c r="V67" s="5"/>
      <c r="W67" s="5"/>
      <c r="X67" s="5"/>
      <c r="Y67" s="5"/>
    </row>
    <row r="68" spans="1:25" x14ac:dyDescent="0.2">
      <c r="A68" s="62"/>
      <c r="B68" s="40">
        <v>63</v>
      </c>
      <c r="C68" s="75">
        <v>642</v>
      </c>
      <c r="D68" s="75">
        <v>591</v>
      </c>
      <c r="E68" s="75">
        <v>36</v>
      </c>
      <c r="F68" s="75">
        <v>3</v>
      </c>
      <c r="G68" s="76">
        <v>11</v>
      </c>
      <c r="H68" s="75">
        <v>270.90260799999999</v>
      </c>
      <c r="I68" s="75">
        <v>243.757251</v>
      </c>
      <c r="J68" s="75">
        <v>27.145358299999998</v>
      </c>
      <c r="K68" s="75">
        <v>0</v>
      </c>
      <c r="L68" s="78">
        <v>0</v>
      </c>
      <c r="M68" s="83">
        <v>121.99999996275</v>
      </c>
      <c r="N68" s="78">
        <v>77.206437790346143</v>
      </c>
      <c r="O68" s="78">
        <v>1.9663003657</v>
      </c>
      <c r="P68" s="82">
        <f t="shared" si="0"/>
        <v>42.827261806703852</v>
      </c>
      <c r="Q68" s="75">
        <v>70.161172139750008</v>
      </c>
      <c r="R68" s="75">
        <v>38.105754734152796</v>
      </c>
      <c r="S68" s="75">
        <v>1.0725274722</v>
      </c>
      <c r="T68" s="61">
        <f t="shared" si="1"/>
        <v>30.98288993339721</v>
      </c>
      <c r="U68" s="5"/>
      <c r="V68" s="5"/>
      <c r="W68" s="5"/>
      <c r="X68" s="5"/>
      <c r="Y68" s="5"/>
    </row>
    <row r="69" spans="1:25" x14ac:dyDescent="0.2">
      <c r="A69" s="62"/>
      <c r="B69" s="40">
        <v>64</v>
      </c>
      <c r="C69" s="75">
        <v>605</v>
      </c>
      <c r="D69" s="75">
        <v>537</v>
      </c>
      <c r="E69" s="75">
        <v>27</v>
      </c>
      <c r="F69" s="75">
        <v>6</v>
      </c>
      <c r="G69" s="76">
        <v>28</v>
      </c>
      <c r="H69" s="75">
        <v>255.49106</v>
      </c>
      <c r="I69" s="75">
        <v>231.60314</v>
      </c>
      <c r="J69" s="75">
        <v>23.8879169</v>
      </c>
      <c r="K69" s="75">
        <v>0</v>
      </c>
      <c r="L69" s="78">
        <v>0</v>
      </c>
      <c r="M69" s="83">
        <v>102.99999998925</v>
      </c>
      <c r="N69" s="78">
        <v>65.18248437707976</v>
      </c>
      <c r="O69" s="78">
        <v>1.6600732598999999</v>
      </c>
      <c r="P69" s="82">
        <f t="shared" si="0"/>
        <v>36.157442352270238</v>
      </c>
      <c r="Q69" s="75">
        <v>59.23443222825</v>
      </c>
      <c r="R69" s="75">
        <v>32.171251954151479</v>
      </c>
      <c r="S69" s="75">
        <v>0.90549450539999987</v>
      </c>
      <c r="T69" s="61">
        <f t="shared" si="1"/>
        <v>26.157685768698521</v>
      </c>
      <c r="U69" s="5"/>
      <c r="V69" s="5"/>
      <c r="W69" s="5"/>
      <c r="X69" s="5"/>
      <c r="Y69" s="5"/>
    </row>
    <row r="70" spans="1:25" x14ac:dyDescent="0.2">
      <c r="A70" s="62"/>
      <c r="B70" s="40">
        <v>65</v>
      </c>
      <c r="C70" s="75">
        <v>568</v>
      </c>
      <c r="D70" s="75">
        <v>218</v>
      </c>
      <c r="E70" s="75">
        <v>298</v>
      </c>
      <c r="F70" s="75">
        <v>14</v>
      </c>
      <c r="G70" s="76">
        <v>34</v>
      </c>
      <c r="H70" s="75">
        <v>317.95406399999996</v>
      </c>
      <c r="I70" s="75">
        <v>108.21428700000001</v>
      </c>
      <c r="J70" s="75">
        <v>159.566405</v>
      </c>
      <c r="K70" s="75">
        <v>2.52631585</v>
      </c>
      <c r="L70" s="78">
        <v>47.647060600000003</v>
      </c>
      <c r="M70" s="83">
        <v>348.99999999144001</v>
      </c>
      <c r="N70" s="78">
        <v>129.81402700814289</v>
      </c>
      <c r="O70" s="78">
        <v>16.941747572400001</v>
      </c>
      <c r="P70" s="82">
        <f t="shared" si="0"/>
        <v>202.24422541089712</v>
      </c>
      <c r="Q70" s="75">
        <v>251.86731390967998</v>
      </c>
      <c r="R70" s="75">
        <v>91.467026293873076</v>
      </c>
      <c r="S70" s="75">
        <v>12.42394821976</v>
      </c>
      <c r="T70" s="61">
        <f t="shared" si="1"/>
        <v>147.97633939604691</v>
      </c>
      <c r="U70" s="5"/>
      <c r="V70" s="5"/>
      <c r="W70" s="5"/>
      <c r="X70" s="5"/>
      <c r="Y70" s="5"/>
    </row>
    <row r="71" spans="1:25" x14ac:dyDescent="0.2">
      <c r="A71" s="62"/>
      <c r="B71" s="40">
        <v>66</v>
      </c>
      <c r="C71" s="75">
        <v>1182</v>
      </c>
      <c r="D71" s="75">
        <v>488</v>
      </c>
      <c r="E71" s="75">
        <v>580</v>
      </c>
      <c r="F71" s="75">
        <v>8</v>
      </c>
      <c r="G71" s="76">
        <v>85</v>
      </c>
      <c r="H71" s="75">
        <v>771.57201800000007</v>
      </c>
      <c r="I71" s="75">
        <v>222.14995300000001</v>
      </c>
      <c r="J71" s="75">
        <v>549.422056</v>
      </c>
      <c r="K71" s="75">
        <v>0</v>
      </c>
      <c r="L71" s="78">
        <v>0</v>
      </c>
      <c r="M71" s="83">
        <v>672.99999996659994</v>
      </c>
      <c r="N71" s="78">
        <v>250.32905494065093</v>
      </c>
      <c r="O71" s="78">
        <v>32.669902911000001</v>
      </c>
      <c r="P71" s="82">
        <f t="shared" ref="P71:P115" si="2">M71-N71-O71</f>
        <v>390.00104211494897</v>
      </c>
      <c r="Q71" s="75">
        <v>485.69255661019997</v>
      </c>
      <c r="R71" s="75">
        <v>176.38197333590662</v>
      </c>
      <c r="S71" s="75">
        <v>23.957928801400001</v>
      </c>
      <c r="T71" s="61">
        <f t="shared" ref="T71:T115" si="3">Q71-R71-S71</f>
        <v>285.35265447289333</v>
      </c>
      <c r="U71" s="5"/>
      <c r="V71" s="5"/>
      <c r="W71" s="5"/>
      <c r="X71" s="5"/>
      <c r="Y71" s="5"/>
    </row>
    <row r="72" spans="1:25" x14ac:dyDescent="0.2">
      <c r="A72" s="62"/>
      <c r="B72" s="40">
        <v>67</v>
      </c>
      <c r="C72" s="75">
        <v>338</v>
      </c>
      <c r="D72" s="75">
        <v>253</v>
      </c>
      <c r="E72" s="75">
        <v>67</v>
      </c>
      <c r="F72" s="75">
        <v>4</v>
      </c>
      <c r="G72" s="76">
        <v>13</v>
      </c>
      <c r="H72" s="75">
        <v>169.68409199999999</v>
      </c>
      <c r="I72" s="75">
        <v>101.885885</v>
      </c>
      <c r="J72" s="75">
        <v>53.199998999999998</v>
      </c>
      <c r="K72" s="75">
        <v>9.375</v>
      </c>
      <c r="L72" s="78">
        <v>5.2232140999999999</v>
      </c>
      <c r="M72" s="83">
        <v>105.99999998844</v>
      </c>
      <c r="N72" s="78">
        <v>39.427756050716319</v>
      </c>
      <c r="O72" s="78">
        <v>5.1456310674000001</v>
      </c>
      <c r="P72" s="82">
        <f t="shared" si="2"/>
        <v>61.426612870323666</v>
      </c>
      <c r="Q72" s="75">
        <v>76.498381868679985</v>
      </c>
      <c r="R72" s="75">
        <v>27.780816006679053</v>
      </c>
      <c r="S72" s="75">
        <v>3.7734627827599994</v>
      </c>
      <c r="T72" s="61">
        <f t="shared" si="3"/>
        <v>44.944103079240932</v>
      </c>
      <c r="U72" s="5"/>
      <c r="V72" s="5"/>
      <c r="W72" s="5"/>
      <c r="X72" s="5"/>
      <c r="Y72" s="5"/>
    </row>
    <row r="73" spans="1:25" x14ac:dyDescent="0.2">
      <c r="A73" s="62"/>
      <c r="B73" s="40">
        <v>68</v>
      </c>
      <c r="C73" s="75">
        <v>2422</v>
      </c>
      <c r="D73" s="75">
        <v>1463</v>
      </c>
      <c r="E73" s="75">
        <v>782</v>
      </c>
      <c r="F73" s="75">
        <v>36</v>
      </c>
      <c r="G73" s="76">
        <v>119</v>
      </c>
      <c r="H73" s="75">
        <v>1407.3562746</v>
      </c>
      <c r="I73" s="75">
        <v>644.45448490000012</v>
      </c>
      <c r="J73" s="75">
        <v>612.49999459000003</v>
      </c>
      <c r="K73" s="75">
        <v>90.625</v>
      </c>
      <c r="L73" s="78">
        <v>59.77678349</v>
      </c>
      <c r="M73" s="83">
        <v>1490.9999999306401</v>
      </c>
      <c r="N73" s="78">
        <v>754.16539190389824</v>
      </c>
      <c r="O73" s="78">
        <v>65.484461557419991</v>
      </c>
      <c r="P73" s="82">
        <f t="shared" si="2"/>
        <v>671.35014646932188</v>
      </c>
      <c r="Q73" s="75">
        <v>902.04429504304005</v>
      </c>
      <c r="R73" s="75">
        <v>389.06875937662215</v>
      </c>
      <c r="S73" s="75">
        <v>33.16090765949</v>
      </c>
      <c r="T73" s="61">
        <f t="shared" si="3"/>
        <v>479.81462800692793</v>
      </c>
      <c r="U73" s="5"/>
      <c r="V73" s="5"/>
      <c r="W73" s="5"/>
      <c r="X73" s="5"/>
      <c r="Y73" s="5"/>
    </row>
    <row r="74" spans="1:25" x14ac:dyDescent="0.2">
      <c r="A74" s="62"/>
      <c r="B74" s="40">
        <v>69</v>
      </c>
      <c r="C74" s="75">
        <v>90</v>
      </c>
      <c r="D74" s="75">
        <v>85</v>
      </c>
      <c r="E74" s="75">
        <v>3</v>
      </c>
      <c r="F74" s="75">
        <v>2</v>
      </c>
      <c r="G74" s="76">
        <v>0</v>
      </c>
      <c r="H74" s="75">
        <v>38.230461990000002</v>
      </c>
      <c r="I74" s="75">
        <v>37.530462</v>
      </c>
      <c r="J74" s="75">
        <v>0.69999999000000002</v>
      </c>
      <c r="K74" s="75">
        <v>0</v>
      </c>
      <c r="L74" s="78">
        <v>0</v>
      </c>
      <c r="M74" s="83">
        <v>0</v>
      </c>
      <c r="N74" s="78">
        <v>0</v>
      </c>
      <c r="O74" s="78">
        <v>0</v>
      </c>
      <c r="P74" s="82">
        <f t="shared" si="2"/>
        <v>0</v>
      </c>
      <c r="Q74" s="75">
        <v>0</v>
      </c>
      <c r="R74" s="75">
        <v>0</v>
      </c>
      <c r="S74" s="75">
        <v>0</v>
      </c>
      <c r="T74" s="61">
        <f t="shared" si="3"/>
        <v>0</v>
      </c>
      <c r="U74" s="5"/>
      <c r="V74" s="5"/>
      <c r="W74" s="5"/>
      <c r="X74" s="5"/>
      <c r="Y74" s="5"/>
    </row>
    <row r="75" spans="1:25" x14ac:dyDescent="0.2">
      <c r="A75" s="62"/>
      <c r="B75" s="40">
        <v>70</v>
      </c>
      <c r="C75" s="75">
        <v>1113</v>
      </c>
      <c r="D75" s="75">
        <v>991</v>
      </c>
      <c r="E75" s="75">
        <v>75</v>
      </c>
      <c r="F75" s="75">
        <v>22</v>
      </c>
      <c r="G75" s="76">
        <v>21</v>
      </c>
      <c r="H75" s="75">
        <v>467.23321400000003</v>
      </c>
      <c r="I75" s="75">
        <v>406.13323100000002</v>
      </c>
      <c r="J75" s="75">
        <v>40.599999499999996</v>
      </c>
      <c r="K75" s="75">
        <v>0</v>
      </c>
      <c r="L75" s="78">
        <v>17.500000400000001</v>
      </c>
      <c r="M75" s="83">
        <v>192.99999994923002</v>
      </c>
      <c r="N75" s="78">
        <v>143.77006976738599</v>
      </c>
      <c r="O75" s="78">
        <v>4.5373635588400001</v>
      </c>
      <c r="P75" s="82">
        <f t="shared" si="2"/>
        <v>44.692566623004026</v>
      </c>
      <c r="Q75" s="75">
        <v>95.122586037109997</v>
      </c>
      <c r="R75" s="75">
        <v>68.908615622511221</v>
      </c>
      <c r="S75" s="75">
        <v>1.2963895882399998</v>
      </c>
      <c r="T75" s="61">
        <f t="shared" si="3"/>
        <v>24.917580826358776</v>
      </c>
      <c r="U75" s="5"/>
      <c r="V75" s="5"/>
      <c r="W75" s="5"/>
      <c r="X75" s="5"/>
      <c r="Y75" s="5"/>
    </row>
    <row r="76" spans="1:25" x14ac:dyDescent="0.2">
      <c r="A76" s="62"/>
      <c r="B76" s="40">
        <v>71</v>
      </c>
      <c r="C76" s="75">
        <v>554</v>
      </c>
      <c r="D76" s="75">
        <v>486</v>
      </c>
      <c r="E76" s="75">
        <v>47</v>
      </c>
      <c r="F76" s="75">
        <v>3</v>
      </c>
      <c r="G76" s="76">
        <v>6</v>
      </c>
      <c r="H76" s="75">
        <v>279.510178</v>
      </c>
      <c r="I76" s="75">
        <v>228.53370899999999</v>
      </c>
      <c r="J76" s="75">
        <v>23.799999389999996</v>
      </c>
      <c r="K76" s="75">
        <v>0</v>
      </c>
      <c r="L76" s="78">
        <v>6.1764708000000006</v>
      </c>
      <c r="M76" s="83">
        <v>151.99999994285997</v>
      </c>
      <c r="N76" s="78">
        <v>113.22824146205309</v>
      </c>
      <c r="O76" s="78">
        <v>3.5734676728799997</v>
      </c>
      <c r="P76" s="82">
        <f t="shared" si="2"/>
        <v>35.198290807926881</v>
      </c>
      <c r="Q76" s="75">
        <v>74.91519728502</v>
      </c>
      <c r="R76" s="75">
        <v>54.26999778984225</v>
      </c>
      <c r="S76" s="75">
        <v>1.02099076368</v>
      </c>
      <c r="T76" s="61">
        <f t="shared" si="3"/>
        <v>19.624208731497749</v>
      </c>
      <c r="U76" s="5"/>
      <c r="V76" s="5"/>
      <c r="W76" s="5"/>
      <c r="X76" s="5"/>
      <c r="Y76" s="5"/>
    </row>
    <row r="77" spans="1:25" x14ac:dyDescent="0.2">
      <c r="A77" s="62"/>
      <c r="B77" s="40">
        <v>72</v>
      </c>
      <c r="C77" s="75">
        <v>1491</v>
      </c>
      <c r="D77" s="75">
        <v>1206</v>
      </c>
      <c r="E77" s="75">
        <v>186</v>
      </c>
      <c r="F77" s="75">
        <v>28</v>
      </c>
      <c r="G77" s="76">
        <v>44</v>
      </c>
      <c r="H77" s="75">
        <v>677.48088230000008</v>
      </c>
      <c r="I77" s="75">
        <v>511.25233992</v>
      </c>
      <c r="J77" s="75">
        <v>129.00583806000003</v>
      </c>
      <c r="K77" s="75">
        <v>16.66666661</v>
      </c>
      <c r="L77" s="78">
        <v>15.222701400000002</v>
      </c>
      <c r="M77" s="83">
        <v>348.99999994292</v>
      </c>
      <c r="N77" s="78">
        <v>260.19518529896112</v>
      </c>
      <c r="O77" s="78">
        <v>8.17350823576</v>
      </c>
      <c r="P77" s="82">
        <f t="shared" si="2"/>
        <v>80.631306408198881</v>
      </c>
      <c r="Q77" s="75">
        <v>172.91264161354002</v>
      </c>
      <c r="R77" s="75">
        <v>125.45602820919663</v>
      </c>
      <c r="S77" s="75">
        <v>2.3626436904600001</v>
      </c>
      <c r="T77" s="61">
        <f t="shared" si="3"/>
        <v>45.093969713883389</v>
      </c>
      <c r="U77" s="5"/>
      <c r="V77" s="5"/>
      <c r="W77" s="5"/>
      <c r="X77" s="5"/>
      <c r="Y77" s="5"/>
    </row>
    <row r="78" spans="1:25" x14ac:dyDescent="0.2">
      <c r="A78" s="62"/>
      <c r="B78" s="40">
        <v>73</v>
      </c>
      <c r="C78" s="75">
        <v>1830</v>
      </c>
      <c r="D78" s="75">
        <v>1609</v>
      </c>
      <c r="E78" s="75">
        <v>161</v>
      </c>
      <c r="F78" s="75">
        <v>19</v>
      </c>
      <c r="G78" s="76">
        <v>19</v>
      </c>
      <c r="H78" s="75">
        <v>730.13444400000003</v>
      </c>
      <c r="I78" s="75">
        <v>583.07004199999994</v>
      </c>
      <c r="J78" s="75">
        <v>123.31732786000001</v>
      </c>
      <c r="K78" s="75">
        <v>7.4074073</v>
      </c>
      <c r="L78" s="78">
        <v>15.27298818</v>
      </c>
      <c r="M78" s="83">
        <v>564.99999996180009</v>
      </c>
      <c r="N78" s="78">
        <v>427.32440189003279</v>
      </c>
      <c r="O78" s="78">
        <v>12.352560767280002</v>
      </c>
      <c r="P78" s="82">
        <f t="shared" si="2"/>
        <v>125.3230373044873</v>
      </c>
      <c r="Q78" s="75">
        <v>305.26871013281999</v>
      </c>
      <c r="R78" s="75">
        <v>226.92191707768009</v>
      </c>
      <c r="S78" s="75">
        <v>4.3408532283000003</v>
      </c>
      <c r="T78" s="61">
        <f t="shared" si="3"/>
        <v>74.005939826839892</v>
      </c>
      <c r="U78" s="5"/>
      <c r="V78" s="5"/>
      <c r="W78" s="5"/>
      <c r="X78" s="5"/>
      <c r="Y78" s="5"/>
    </row>
    <row r="79" spans="1:25" x14ac:dyDescent="0.2">
      <c r="A79" s="62"/>
      <c r="B79" s="40">
        <v>74</v>
      </c>
      <c r="C79" s="75">
        <v>1125</v>
      </c>
      <c r="D79" s="75">
        <v>932</v>
      </c>
      <c r="E79" s="75">
        <v>137</v>
      </c>
      <c r="F79" s="75">
        <v>15</v>
      </c>
      <c r="G79" s="76">
        <v>31</v>
      </c>
      <c r="H79" s="75">
        <v>734.14032090000001</v>
      </c>
      <c r="I79" s="75">
        <v>490.46367270000002</v>
      </c>
      <c r="J79" s="75">
        <v>173.19277000000002</v>
      </c>
      <c r="K79" s="75">
        <v>0</v>
      </c>
      <c r="L79" s="78">
        <v>70.4838697</v>
      </c>
      <c r="M79" s="83">
        <v>206.99999997372998</v>
      </c>
      <c r="N79" s="78">
        <v>159.19420647791961</v>
      </c>
      <c r="O79" s="78">
        <v>4.1451814763199994</v>
      </c>
      <c r="P79" s="82">
        <f t="shared" si="2"/>
        <v>43.66061201949038</v>
      </c>
      <c r="Q79" s="75">
        <v>122.80100123598</v>
      </c>
      <c r="R79" s="75">
        <v>93.440077715300646</v>
      </c>
      <c r="S79" s="75">
        <v>1.8135168958899999</v>
      </c>
      <c r="T79" s="61">
        <f t="shared" si="3"/>
        <v>27.54740662478935</v>
      </c>
      <c r="U79" s="5"/>
      <c r="V79" s="5"/>
      <c r="W79" s="5"/>
      <c r="X79" s="5"/>
      <c r="Y79" s="5"/>
    </row>
    <row r="80" spans="1:25" x14ac:dyDescent="0.2">
      <c r="A80" s="62"/>
      <c r="B80" s="40">
        <v>75</v>
      </c>
      <c r="C80" s="75">
        <v>60</v>
      </c>
      <c r="D80" s="75">
        <v>57</v>
      </c>
      <c r="E80" s="75">
        <v>2</v>
      </c>
      <c r="F80" s="75">
        <v>0</v>
      </c>
      <c r="G80" s="76">
        <v>1</v>
      </c>
      <c r="H80" s="75">
        <v>36.2892285</v>
      </c>
      <c r="I80" s="75">
        <v>30.453628500000001</v>
      </c>
      <c r="J80" s="75">
        <v>2.7710843000000001</v>
      </c>
      <c r="K80" s="75">
        <v>0</v>
      </c>
      <c r="L80" s="78">
        <v>3.0645161000000001</v>
      </c>
      <c r="M80" s="83">
        <v>48.9999999817</v>
      </c>
      <c r="N80" s="78">
        <v>37.683652731858729</v>
      </c>
      <c r="O80" s="78">
        <v>0.98122653279999983</v>
      </c>
      <c r="P80" s="82">
        <f t="shared" si="2"/>
        <v>10.335120717041272</v>
      </c>
      <c r="Q80" s="75">
        <v>29.068836034200004</v>
      </c>
      <c r="R80" s="75">
        <v>22.118665733917076</v>
      </c>
      <c r="S80" s="75">
        <v>0.42928660810000002</v>
      </c>
      <c r="T80" s="61">
        <f t="shared" si="3"/>
        <v>6.5208836921829274</v>
      </c>
      <c r="U80" s="5"/>
      <c r="V80" s="5"/>
      <c r="W80" s="5"/>
      <c r="X80" s="5"/>
      <c r="Y80" s="5"/>
    </row>
    <row r="81" spans="1:25" x14ac:dyDescent="0.2">
      <c r="A81" s="62"/>
      <c r="B81" s="40">
        <v>76</v>
      </c>
      <c r="C81" s="75">
        <v>551</v>
      </c>
      <c r="D81" s="75">
        <v>490</v>
      </c>
      <c r="E81" s="75">
        <v>52</v>
      </c>
      <c r="F81" s="75">
        <v>0</v>
      </c>
      <c r="G81" s="76">
        <v>9</v>
      </c>
      <c r="H81" s="75">
        <v>349.57042799999999</v>
      </c>
      <c r="I81" s="75">
        <v>274.08266320000001</v>
      </c>
      <c r="J81" s="75">
        <v>54.036142699999992</v>
      </c>
      <c r="K81" s="75">
        <v>0</v>
      </c>
      <c r="L81" s="78">
        <v>21.451612099999998</v>
      </c>
      <c r="M81" s="83">
        <v>231.99999998232997</v>
      </c>
      <c r="N81" s="78">
        <v>178.4205599263357</v>
      </c>
      <c r="O81" s="78">
        <v>4.6458072587200006</v>
      </c>
      <c r="P81" s="82">
        <f t="shared" si="2"/>
        <v>48.933632797274271</v>
      </c>
      <c r="Q81" s="75">
        <v>137.63204003958</v>
      </c>
      <c r="R81" s="75">
        <v>104.72511126111009</v>
      </c>
      <c r="S81" s="75">
        <v>2.03254067569</v>
      </c>
      <c r="T81" s="61">
        <f t="shared" si="3"/>
        <v>30.874388102779918</v>
      </c>
      <c r="U81" s="5"/>
      <c r="V81" s="5"/>
      <c r="W81" s="5"/>
      <c r="X81" s="5"/>
      <c r="Y81" s="5"/>
    </row>
    <row r="82" spans="1:25" x14ac:dyDescent="0.2">
      <c r="A82" s="62"/>
      <c r="B82" s="40">
        <v>77</v>
      </c>
      <c r="C82" s="75">
        <v>40</v>
      </c>
      <c r="D82" s="75">
        <v>29</v>
      </c>
      <c r="E82" s="75">
        <v>10</v>
      </c>
      <c r="F82" s="75">
        <v>0</v>
      </c>
      <c r="G82" s="76">
        <v>0</v>
      </c>
      <c r="H82" s="75">
        <v>17.0239914</v>
      </c>
      <c r="I82" s="75">
        <v>9.6870343999999999</v>
      </c>
      <c r="J82" s="75">
        <v>7.3369567</v>
      </c>
      <c r="K82" s="75">
        <v>0</v>
      </c>
      <c r="L82" s="78">
        <v>0</v>
      </c>
      <c r="M82" s="83">
        <v>20.999999996980002</v>
      </c>
      <c r="N82" s="78">
        <v>14.107899480003127</v>
      </c>
      <c r="O82" s="78">
        <v>0.54434907531999999</v>
      </c>
      <c r="P82" s="82">
        <f t="shared" si="2"/>
        <v>6.3477514416568752</v>
      </c>
      <c r="Q82" s="75">
        <v>13.061252599380001</v>
      </c>
      <c r="R82" s="75">
        <v>8.0813997364892387</v>
      </c>
      <c r="S82" s="75">
        <v>0.35057875593999999</v>
      </c>
      <c r="T82" s="61">
        <f t="shared" si="3"/>
        <v>4.6292741069507626</v>
      </c>
      <c r="U82" s="5"/>
      <c r="V82" s="5"/>
      <c r="W82" s="5"/>
      <c r="X82" s="5"/>
      <c r="Y82" s="5"/>
    </row>
    <row r="83" spans="1:25" x14ac:dyDescent="0.2">
      <c r="A83" s="62"/>
      <c r="B83" s="40">
        <v>78</v>
      </c>
      <c r="C83" s="75">
        <v>20</v>
      </c>
      <c r="D83" s="75">
        <v>17</v>
      </c>
      <c r="E83" s="75">
        <v>3</v>
      </c>
      <c r="F83" s="75">
        <v>0</v>
      </c>
      <c r="G83" s="76">
        <v>0</v>
      </c>
      <c r="H83" s="75">
        <v>7.7735212000000002</v>
      </c>
      <c r="I83" s="75">
        <v>5.3278690200000005</v>
      </c>
      <c r="J83" s="75">
        <v>2.4456522000000001</v>
      </c>
      <c r="K83" s="75">
        <v>0</v>
      </c>
      <c r="L83" s="78">
        <v>0</v>
      </c>
      <c r="M83" s="83">
        <v>5.9999999972699998</v>
      </c>
      <c r="N83" s="78">
        <v>4.6143248239330221</v>
      </c>
      <c r="O83" s="78">
        <v>0.12015018767999999</v>
      </c>
      <c r="P83" s="82">
        <f t="shared" si="2"/>
        <v>1.2655249856569777</v>
      </c>
      <c r="Q83" s="75">
        <v>3.5594493100199998</v>
      </c>
      <c r="R83" s="75">
        <v>2.7084080488302522</v>
      </c>
      <c r="S83" s="75">
        <v>5.2565707109999998E-2</v>
      </c>
      <c r="T83" s="61">
        <f t="shared" si="3"/>
        <v>0.79847555407974757</v>
      </c>
      <c r="U83" s="5"/>
      <c r="V83" s="5"/>
      <c r="W83" s="5"/>
      <c r="X83" s="5"/>
      <c r="Y83" s="5"/>
    </row>
    <row r="84" spans="1:25" x14ac:dyDescent="0.2">
      <c r="A84" s="62"/>
      <c r="B84" s="40">
        <v>79</v>
      </c>
      <c r="C84" s="75">
        <v>25</v>
      </c>
      <c r="D84" s="75">
        <v>8</v>
      </c>
      <c r="E84" s="75">
        <v>13</v>
      </c>
      <c r="F84" s="75">
        <v>0</v>
      </c>
      <c r="G84" s="76">
        <v>4</v>
      </c>
      <c r="H84" s="75">
        <v>15.919128000000001</v>
      </c>
      <c r="I84" s="75">
        <v>3.8748138000000001</v>
      </c>
      <c r="J84" s="75">
        <v>8.9673909999999992</v>
      </c>
      <c r="K84" s="75">
        <v>0</v>
      </c>
      <c r="L84" s="78">
        <v>3.0769231000000001</v>
      </c>
      <c r="M84" s="83">
        <v>18.999999999540002</v>
      </c>
      <c r="N84" s="78">
        <v>11.414491872739521</v>
      </c>
      <c r="O84" s="78">
        <v>1.5079365079000002</v>
      </c>
      <c r="P84" s="82">
        <f t="shared" si="2"/>
        <v>6.07757161890048</v>
      </c>
      <c r="Q84" s="75">
        <v>11.460317460040001</v>
      </c>
      <c r="R84" s="75">
        <v>6.2108264601670937</v>
      </c>
      <c r="S84" s="75">
        <v>0.90476190474000007</v>
      </c>
      <c r="T84" s="61">
        <f t="shared" si="3"/>
        <v>4.3447290951329069</v>
      </c>
      <c r="U84" s="5"/>
      <c r="V84" s="5"/>
      <c r="W84" s="5"/>
      <c r="X84" s="5"/>
      <c r="Y84" s="5"/>
    </row>
    <row r="85" spans="1:25" x14ac:dyDescent="0.2">
      <c r="A85" s="62"/>
      <c r="B85" s="40">
        <v>80</v>
      </c>
      <c r="C85" s="75">
        <v>17</v>
      </c>
      <c r="D85" s="75">
        <v>17</v>
      </c>
      <c r="E85" s="75">
        <v>0</v>
      </c>
      <c r="F85" s="75">
        <v>0</v>
      </c>
      <c r="G85" s="76">
        <v>0</v>
      </c>
      <c r="H85" s="75">
        <v>3.8748138000000001</v>
      </c>
      <c r="I85" s="75">
        <v>3.8748138000000001</v>
      </c>
      <c r="J85" s="75">
        <v>0</v>
      </c>
      <c r="K85" s="75">
        <v>0</v>
      </c>
      <c r="L85" s="78">
        <v>0</v>
      </c>
      <c r="M85" s="83">
        <v>5.9999999983299999</v>
      </c>
      <c r="N85" s="78">
        <v>3.0826467683727659</v>
      </c>
      <c r="O85" s="78">
        <v>0.21301775142000001</v>
      </c>
      <c r="P85" s="82">
        <f t="shared" si="2"/>
        <v>2.7043354785372342</v>
      </c>
      <c r="Q85" s="75">
        <v>4.01183431841</v>
      </c>
      <c r="R85" s="75">
        <v>1.6598867214314894</v>
      </c>
      <c r="S85" s="75">
        <v>0.17751479284999999</v>
      </c>
      <c r="T85" s="61">
        <f t="shared" si="3"/>
        <v>2.1744328041285108</v>
      </c>
      <c r="U85" s="5"/>
      <c r="V85" s="5"/>
      <c r="W85" s="5"/>
      <c r="X85" s="5"/>
      <c r="Y85" s="5"/>
    </row>
    <row r="86" spans="1:25" x14ac:dyDescent="0.2">
      <c r="A86" s="62"/>
      <c r="B86" s="40">
        <v>81</v>
      </c>
      <c r="C86" s="75">
        <v>208</v>
      </c>
      <c r="D86" s="75">
        <v>117</v>
      </c>
      <c r="E86" s="75">
        <v>71</v>
      </c>
      <c r="F86" s="75">
        <v>0</v>
      </c>
      <c r="G86" s="76">
        <v>18</v>
      </c>
      <c r="H86" s="75">
        <v>145.0674467</v>
      </c>
      <c r="I86" s="75">
        <v>50.534036800000003</v>
      </c>
      <c r="J86" s="75">
        <v>80.942882700000013</v>
      </c>
      <c r="K86" s="75">
        <v>0</v>
      </c>
      <c r="L86" s="78">
        <v>8.3731339800000004</v>
      </c>
      <c r="M86" s="83">
        <v>106.9999999929</v>
      </c>
      <c r="N86" s="78">
        <v>64.281612122718712</v>
      </c>
      <c r="O86" s="78">
        <v>8.4920634914999997</v>
      </c>
      <c r="P86" s="82">
        <f t="shared" si="2"/>
        <v>34.226324378681291</v>
      </c>
      <c r="Q86" s="75">
        <v>64.539682535400004</v>
      </c>
      <c r="R86" s="75">
        <v>34.976759537361659</v>
      </c>
      <c r="S86" s="75">
        <v>5.0952380949</v>
      </c>
      <c r="T86" s="61">
        <f t="shared" si="3"/>
        <v>24.467684903138345</v>
      </c>
      <c r="U86" s="5"/>
      <c r="V86" s="5"/>
      <c r="W86" s="5"/>
      <c r="X86" s="5"/>
      <c r="Y86" s="5"/>
    </row>
    <row r="87" spans="1:25" x14ac:dyDescent="0.2">
      <c r="A87" s="62"/>
      <c r="B87" s="40">
        <v>82</v>
      </c>
      <c r="C87" s="75">
        <v>241</v>
      </c>
      <c r="D87" s="75">
        <v>126</v>
      </c>
      <c r="E87" s="75">
        <v>82</v>
      </c>
      <c r="F87" s="75">
        <v>0</v>
      </c>
      <c r="G87" s="76">
        <v>32</v>
      </c>
      <c r="H87" s="75">
        <v>164.8314671</v>
      </c>
      <c r="I87" s="75">
        <v>51.173710300000003</v>
      </c>
      <c r="J87" s="75">
        <v>96.60925180000001</v>
      </c>
      <c r="K87" s="75">
        <v>0</v>
      </c>
      <c r="L87" s="78">
        <v>13.298508289999999</v>
      </c>
      <c r="M87" s="83">
        <v>76.999999987890007</v>
      </c>
      <c r="N87" s="78">
        <v>29.001216311228376</v>
      </c>
      <c r="O87" s="78">
        <v>1.9298245611</v>
      </c>
      <c r="P87" s="82">
        <f t="shared" si="2"/>
        <v>46.068959115561633</v>
      </c>
      <c r="Q87" s="75">
        <v>49.403508764159994</v>
      </c>
      <c r="R87" s="75">
        <v>16.326610664098936</v>
      </c>
      <c r="S87" s="75">
        <v>0.77192982443999991</v>
      </c>
      <c r="T87" s="61">
        <f t="shared" si="3"/>
        <v>32.304968275621057</v>
      </c>
      <c r="U87" s="5"/>
      <c r="V87" s="5"/>
      <c r="W87" s="5"/>
      <c r="X87" s="5"/>
      <c r="Y87" s="5"/>
    </row>
    <row r="88" spans="1:25" x14ac:dyDescent="0.2">
      <c r="A88" s="62"/>
      <c r="B88" s="40">
        <v>83</v>
      </c>
      <c r="C88" s="75">
        <v>274</v>
      </c>
      <c r="D88" s="75">
        <v>113</v>
      </c>
      <c r="E88" s="75">
        <v>118</v>
      </c>
      <c r="F88" s="75">
        <v>2</v>
      </c>
      <c r="G88" s="76">
        <v>41</v>
      </c>
      <c r="H88" s="75">
        <v>193.50705820000002</v>
      </c>
      <c r="I88" s="75">
        <v>44.137326000000002</v>
      </c>
      <c r="J88" s="75">
        <v>133.16410279999999</v>
      </c>
      <c r="K88" s="75">
        <v>0.44444444999999999</v>
      </c>
      <c r="L88" s="78">
        <v>15.761193799999999</v>
      </c>
      <c r="M88" s="83">
        <v>165.99999997341999</v>
      </c>
      <c r="N88" s="78">
        <v>53.351662989545254</v>
      </c>
      <c r="O88" s="78">
        <v>7.9349904384999999</v>
      </c>
      <c r="P88" s="82">
        <f t="shared" si="2"/>
        <v>104.71334654537475</v>
      </c>
      <c r="Q88" s="75">
        <v>114.42256212317</v>
      </c>
      <c r="R88" s="75">
        <v>31.092359887946905</v>
      </c>
      <c r="S88" s="75">
        <v>5.5544933069500004</v>
      </c>
      <c r="T88" s="61">
        <f t="shared" si="3"/>
        <v>77.775708928273076</v>
      </c>
      <c r="U88" s="5"/>
      <c r="V88" s="5"/>
      <c r="W88" s="5"/>
      <c r="X88" s="5"/>
      <c r="Y88" s="5"/>
    </row>
    <row r="89" spans="1:25" x14ac:dyDescent="0.2">
      <c r="A89" s="62"/>
      <c r="B89" s="40">
        <v>84</v>
      </c>
      <c r="C89" s="75">
        <v>158</v>
      </c>
      <c r="D89" s="75">
        <v>72</v>
      </c>
      <c r="E89" s="75">
        <v>74</v>
      </c>
      <c r="F89" s="75">
        <v>0</v>
      </c>
      <c r="G89" s="76">
        <v>12</v>
      </c>
      <c r="H89" s="75">
        <v>111.49749319999999</v>
      </c>
      <c r="I89" s="75">
        <v>31.3438971</v>
      </c>
      <c r="J89" s="75">
        <v>75.720760299999995</v>
      </c>
      <c r="K89" s="75">
        <v>0</v>
      </c>
      <c r="L89" s="78">
        <v>4.4328357</v>
      </c>
      <c r="M89" s="83">
        <v>65.999999989179997</v>
      </c>
      <c r="N89" s="78">
        <v>21.2121069716659</v>
      </c>
      <c r="O89" s="78">
        <v>3.1548757164999999</v>
      </c>
      <c r="P89" s="82">
        <f t="shared" si="2"/>
        <v>41.633017301014092</v>
      </c>
      <c r="Q89" s="75">
        <v>45.493307831929997</v>
      </c>
      <c r="R89" s="75">
        <v>12.362022606003968</v>
      </c>
      <c r="S89" s="75">
        <v>2.2084130015499999</v>
      </c>
      <c r="T89" s="61">
        <f t="shared" si="3"/>
        <v>30.922872224376029</v>
      </c>
      <c r="U89" s="5"/>
      <c r="V89" s="5"/>
      <c r="W89" s="5"/>
      <c r="X89" s="5"/>
      <c r="Y89" s="5"/>
    </row>
    <row r="90" spans="1:25" x14ac:dyDescent="0.2">
      <c r="A90" s="62"/>
      <c r="B90" s="40">
        <v>85</v>
      </c>
      <c r="C90" s="75">
        <v>338</v>
      </c>
      <c r="D90" s="75">
        <v>177</v>
      </c>
      <c r="E90" s="75">
        <v>129</v>
      </c>
      <c r="F90" s="75">
        <v>0</v>
      </c>
      <c r="G90" s="76">
        <v>30</v>
      </c>
      <c r="H90" s="75">
        <v>244.322622</v>
      </c>
      <c r="I90" s="75">
        <v>81.877930200000009</v>
      </c>
      <c r="J90" s="75">
        <v>144.91387700000001</v>
      </c>
      <c r="K90" s="75">
        <v>0</v>
      </c>
      <c r="L90" s="78">
        <v>12.3134327</v>
      </c>
      <c r="M90" s="83">
        <v>175.99999998857999</v>
      </c>
      <c r="N90" s="78">
        <v>56.565618596712063</v>
      </c>
      <c r="O90" s="78">
        <v>8.4130019115000003</v>
      </c>
      <c r="P90" s="82">
        <f t="shared" si="2"/>
        <v>111.02137948036793</v>
      </c>
      <c r="Q90" s="75">
        <v>121.31548756382999</v>
      </c>
      <c r="R90" s="75">
        <v>32.965393619275908</v>
      </c>
      <c r="S90" s="75">
        <v>5.8891013380499997</v>
      </c>
      <c r="T90" s="61">
        <f t="shared" si="3"/>
        <v>82.460992606504092</v>
      </c>
      <c r="U90" s="5"/>
      <c r="V90" s="5"/>
      <c r="W90" s="5"/>
      <c r="X90" s="5"/>
      <c r="Y90" s="5"/>
    </row>
    <row r="91" spans="1:25" x14ac:dyDescent="0.2">
      <c r="A91" s="62"/>
      <c r="B91" s="40">
        <v>86</v>
      </c>
      <c r="C91" s="75">
        <v>119</v>
      </c>
      <c r="D91" s="75">
        <v>40</v>
      </c>
      <c r="E91" s="75">
        <v>53</v>
      </c>
      <c r="F91" s="75">
        <v>9</v>
      </c>
      <c r="G91" s="76">
        <v>11</v>
      </c>
      <c r="H91" s="75">
        <v>94.762325300000001</v>
      </c>
      <c r="I91" s="75">
        <v>15.991783</v>
      </c>
      <c r="J91" s="75">
        <v>63.970989299999999</v>
      </c>
      <c r="K91" s="75">
        <v>1.5555555999999999</v>
      </c>
      <c r="L91" s="78">
        <v>5.4179105999999999</v>
      </c>
      <c r="M91" s="83">
        <v>50.99999999117999</v>
      </c>
      <c r="N91" s="78">
        <v>15.426986888178675</v>
      </c>
      <c r="O91" s="78">
        <v>2.2944550664999999</v>
      </c>
      <c r="P91" s="82">
        <f t="shared" si="2"/>
        <v>33.278558036501316</v>
      </c>
      <c r="Q91" s="75">
        <v>36.086042058929998</v>
      </c>
      <c r="R91" s="75">
        <v>8.990561895097505</v>
      </c>
      <c r="S91" s="75">
        <v>1.6061185465499999</v>
      </c>
      <c r="T91" s="61">
        <f t="shared" si="3"/>
        <v>25.489361617282491</v>
      </c>
      <c r="U91" s="5"/>
      <c r="V91" s="5"/>
      <c r="W91" s="5"/>
      <c r="X91" s="5"/>
      <c r="Y91" s="5"/>
    </row>
    <row r="92" spans="1:25" x14ac:dyDescent="0.2">
      <c r="A92" s="62"/>
      <c r="B92" s="40">
        <v>87</v>
      </c>
      <c r="C92" s="75">
        <v>50</v>
      </c>
      <c r="D92" s="75">
        <v>41</v>
      </c>
      <c r="E92" s="75">
        <v>9</v>
      </c>
      <c r="F92" s="75">
        <v>0</v>
      </c>
      <c r="G92" s="76">
        <v>0</v>
      </c>
      <c r="H92" s="75">
        <v>24.438450899999999</v>
      </c>
      <c r="I92" s="75">
        <v>17.910798799999998</v>
      </c>
      <c r="J92" s="75">
        <v>6.5276515000000002</v>
      </c>
      <c r="K92" s="75">
        <v>0</v>
      </c>
      <c r="L92" s="78">
        <v>0</v>
      </c>
      <c r="M92" s="83">
        <v>7.9999999989000008</v>
      </c>
      <c r="N92" s="78">
        <v>4.1101956917425406</v>
      </c>
      <c r="O92" s="78">
        <v>0.28402366860000006</v>
      </c>
      <c r="P92" s="82">
        <f t="shared" si="2"/>
        <v>3.60578063855746</v>
      </c>
      <c r="Q92" s="75">
        <v>5.3491124253000004</v>
      </c>
      <c r="R92" s="75">
        <v>2.213182295553676</v>
      </c>
      <c r="S92" s="75">
        <v>0.23668639050000001</v>
      </c>
      <c r="T92" s="61">
        <f t="shared" si="3"/>
        <v>2.8992437392463244</v>
      </c>
      <c r="U92" s="5"/>
      <c r="V92" s="5"/>
      <c r="W92" s="5"/>
      <c r="X92" s="5"/>
      <c r="Y92" s="5"/>
    </row>
    <row r="93" spans="1:25" x14ac:dyDescent="0.2">
      <c r="A93" s="62"/>
      <c r="B93" s="40">
        <v>88</v>
      </c>
      <c r="C93" s="75">
        <v>40</v>
      </c>
      <c r="D93" s="75">
        <v>21</v>
      </c>
      <c r="E93" s="75">
        <v>16</v>
      </c>
      <c r="F93" s="75">
        <v>2</v>
      </c>
      <c r="G93" s="76">
        <v>1</v>
      </c>
      <c r="H93" s="75">
        <v>15.064490240000001</v>
      </c>
      <c r="I93" s="75">
        <v>5.3278686499999992</v>
      </c>
      <c r="J93" s="75">
        <v>8.9673911400000001</v>
      </c>
      <c r="K93" s="75">
        <v>0</v>
      </c>
      <c r="L93" s="78">
        <v>0.76923078</v>
      </c>
      <c r="M93" s="83">
        <v>27.999999989929997</v>
      </c>
      <c r="N93" s="78">
        <v>17.193761353075612</v>
      </c>
      <c r="O93" s="78">
        <v>0.82382563982000012</v>
      </c>
      <c r="P93" s="82">
        <f t="shared" si="2"/>
        <v>9.982412997034384</v>
      </c>
      <c r="Q93" s="75">
        <v>17.892520970610001</v>
      </c>
      <c r="R93" s="75">
        <v>9.6684271327876594</v>
      </c>
      <c r="S93" s="75">
        <v>0.59932904284999999</v>
      </c>
      <c r="T93" s="61">
        <f t="shared" si="3"/>
        <v>7.6247647949723412</v>
      </c>
      <c r="U93" s="5"/>
      <c r="V93" s="5"/>
      <c r="W93" s="5"/>
      <c r="X93" s="5"/>
      <c r="Y93" s="5"/>
    </row>
    <row r="94" spans="1:25" x14ac:dyDescent="0.2">
      <c r="A94" s="62"/>
      <c r="B94" s="40">
        <v>89</v>
      </c>
      <c r="C94" s="75">
        <v>12</v>
      </c>
      <c r="D94" s="75">
        <v>12</v>
      </c>
      <c r="E94" s="75">
        <v>0</v>
      </c>
      <c r="F94" s="75">
        <v>0</v>
      </c>
      <c r="G94" s="76">
        <v>0</v>
      </c>
      <c r="H94" s="75">
        <v>2.9061102999999999</v>
      </c>
      <c r="I94" s="75">
        <v>2.906110299999999</v>
      </c>
      <c r="J94" s="75">
        <v>0</v>
      </c>
      <c r="K94" s="75">
        <v>0</v>
      </c>
      <c r="L94" s="78">
        <v>0</v>
      </c>
      <c r="M94" s="83">
        <v>3.9999999992400004</v>
      </c>
      <c r="N94" s="78">
        <v>2.2145763382035693</v>
      </c>
      <c r="O94" s="78">
        <v>0.33862433856000002</v>
      </c>
      <c r="P94" s="82">
        <f t="shared" si="2"/>
        <v>1.4467993224764311</v>
      </c>
      <c r="Q94" s="75">
        <v>2.45502645456</v>
      </c>
      <c r="R94" s="75">
        <v>1.1072881691017846</v>
      </c>
      <c r="S94" s="75">
        <v>0.23280423276000001</v>
      </c>
      <c r="T94" s="61">
        <f t="shared" si="3"/>
        <v>1.1149340526982154</v>
      </c>
      <c r="U94" s="5"/>
      <c r="V94" s="5"/>
      <c r="W94" s="5"/>
      <c r="X94" s="5"/>
      <c r="Y94" s="5"/>
    </row>
    <row r="95" spans="1:25" x14ac:dyDescent="0.2">
      <c r="A95" s="62"/>
      <c r="B95" s="40">
        <v>90</v>
      </c>
      <c r="C95" s="75">
        <v>448</v>
      </c>
      <c r="D95" s="75">
        <v>288</v>
      </c>
      <c r="E95" s="75">
        <v>136</v>
      </c>
      <c r="F95" s="75">
        <v>4</v>
      </c>
      <c r="G95" s="76">
        <v>15</v>
      </c>
      <c r="H95" s="75">
        <v>194.03709520000001</v>
      </c>
      <c r="I95" s="75">
        <v>95.9016424</v>
      </c>
      <c r="J95" s="75">
        <v>89.673916599999998</v>
      </c>
      <c r="K95" s="75">
        <v>0</v>
      </c>
      <c r="L95" s="78">
        <v>8.4615384999999996</v>
      </c>
      <c r="M95" s="83">
        <v>126.99999999476999</v>
      </c>
      <c r="N95" s="78">
        <v>70.312798748427184</v>
      </c>
      <c r="O95" s="78">
        <v>10.75132275088</v>
      </c>
      <c r="P95" s="82">
        <f t="shared" si="2"/>
        <v>45.935878495462809</v>
      </c>
      <c r="Q95" s="75">
        <v>77.947089943880002</v>
      </c>
      <c r="R95" s="75">
        <v>35.156399374213592</v>
      </c>
      <c r="S95" s="75">
        <v>7.3915343912299996</v>
      </c>
      <c r="T95" s="61">
        <f t="shared" si="3"/>
        <v>35.399156178436414</v>
      </c>
      <c r="U95" s="5"/>
      <c r="V95" s="5"/>
      <c r="W95" s="5"/>
      <c r="X95" s="5"/>
      <c r="Y95" s="5"/>
    </row>
    <row r="96" spans="1:25" x14ac:dyDescent="0.2">
      <c r="A96" s="62"/>
      <c r="B96" s="40">
        <v>91</v>
      </c>
      <c r="C96" s="75">
        <v>21</v>
      </c>
      <c r="D96" s="75">
        <v>5</v>
      </c>
      <c r="E96" s="75">
        <v>16</v>
      </c>
      <c r="F96" s="75">
        <v>0</v>
      </c>
      <c r="G96" s="76">
        <v>0</v>
      </c>
      <c r="H96" s="75">
        <v>14.496532899999998</v>
      </c>
      <c r="I96" s="75">
        <v>1.4530551</v>
      </c>
      <c r="J96" s="75">
        <v>13.043477899999999</v>
      </c>
      <c r="K96" s="75">
        <v>0</v>
      </c>
      <c r="L96" s="78">
        <v>0</v>
      </c>
      <c r="M96" s="83">
        <v>9.9999999923399994</v>
      </c>
      <c r="N96" s="78">
        <v>7.1946929142832756</v>
      </c>
      <c r="O96" s="78">
        <v>0.20663170482999998</v>
      </c>
      <c r="P96" s="82">
        <f t="shared" si="2"/>
        <v>2.5986753732267238</v>
      </c>
      <c r="Q96" s="75">
        <v>5.1211132636999999</v>
      </c>
      <c r="R96" s="75">
        <v>3.4561517693640122</v>
      </c>
      <c r="S96" s="75">
        <v>6.216019045E-2</v>
      </c>
      <c r="T96" s="61">
        <f t="shared" si="3"/>
        <v>1.6028013038859876</v>
      </c>
      <c r="U96" s="5"/>
      <c r="V96" s="5"/>
      <c r="W96" s="5"/>
      <c r="X96" s="5"/>
      <c r="Y96" s="5"/>
    </row>
    <row r="97" spans="1:25" x14ac:dyDescent="0.2">
      <c r="A97" s="62"/>
      <c r="B97" s="40">
        <v>92</v>
      </c>
      <c r="C97" s="75">
        <v>111</v>
      </c>
      <c r="D97" s="75">
        <v>63</v>
      </c>
      <c r="E97" s="75">
        <v>44</v>
      </c>
      <c r="F97" s="75">
        <v>0</v>
      </c>
      <c r="G97" s="76">
        <v>4</v>
      </c>
      <c r="H97" s="75">
        <v>57.812310319999995</v>
      </c>
      <c r="I97" s="75">
        <v>21.311476020000001</v>
      </c>
      <c r="J97" s="75">
        <v>33.423911699999998</v>
      </c>
      <c r="K97" s="75">
        <v>0</v>
      </c>
      <c r="L97" s="78">
        <v>3.0769232</v>
      </c>
      <c r="M97" s="83">
        <v>86.999999978310001</v>
      </c>
      <c r="N97" s="78">
        <v>63.408335570781105</v>
      </c>
      <c r="O97" s="78">
        <v>1.8887833610599998</v>
      </c>
      <c r="P97" s="82">
        <f t="shared" si="2"/>
        <v>21.702881046468896</v>
      </c>
      <c r="Q97" s="75">
        <v>43.937743447629998</v>
      </c>
      <c r="R97" s="75">
        <v>30.434097435562649</v>
      </c>
      <c r="S97" s="75">
        <v>0.55682647161999999</v>
      </c>
      <c r="T97" s="61">
        <f t="shared" si="3"/>
        <v>12.946819540447351</v>
      </c>
      <c r="U97" s="5"/>
      <c r="V97" s="5"/>
      <c r="W97" s="5"/>
      <c r="X97" s="5"/>
      <c r="Y97" s="5"/>
    </row>
    <row r="98" spans="1:25" x14ac:dyDescent="0.2">
      <c r="A98" s="62"/>
      <c r="B98" s="40">
        <v>93</v>
      </c>
      <c r="C98" s="75">
        <v>122</v>
      </c>
      <c r="D98" s="75">
        <v>55</v>
      </c>
      <c r="E98" s="75">
        <v>60</v>
      </c>
      <c r="F98" s="75">
        <v>1</v>
      </c>
      <c r="G98" s="76">
        <v>2</v>
      </c>
      <c r="H98" s="75">
        <v>58.105556700000001</v>
      </c>
      <c r="I98" s="75">
        <v>17.4366612</v>
      </c>
      <c r="J98" s="75">
        <v>39.130433699999998</v>
      </c>
      <c r="K98" s="75">
        <v>0</v>
      </c>
      <c r="L98" s="78">
        <v>1.53846156</v>
      </c>
      <c r="M98" s="83">
        <v>63.999999990840003</v>
      </c>
      <c r="N98" s="78">
        <v>46.784181815702972</v>
      </c>
      <c r="O98" s="78">
        <v>1.4049909840800001</v>
      </c>
      <c r="P98" s="82">
        <f t="shared" si="2"/>
        <v>15.810827191057031</v>
      </c>
      <c r="Q98" s="75">
        <v>32.2169274982</v>
      </c>
      <c r="R98" s="75">
        <v>22.450675518004736</v>
      </c>
      <c r="S98" s="75">
        <v>0.41235495719999998</v>
      </c>
      <c r="T98" s="61">
        <f t="shared" si="3"/>
        <v>9.3538970229952643</v>
      </c>
      <c r="U98" s="5"/>
      <c r="V98" s="5"/>
      <c r="W98" s="5"/>
      <c r="X98" s="5"/>
      <c r="Y98" s="5"/>
    </row>
    <row r="99" spans="1:25" x14ac:dyDescent="0.2">
      <c r="A99" s="62"/>
      <c r="B99" s="40">
        <v>94</v>
      </c>
      <c r="C99" s="75">
        <v>113</v>
      </c>
      <c r="D99" s="75">
        <v>100</v>
      </c>
      <c r="E99" s="75">
        <v>5</v>
      </c>
      <c r="F99" s="75">
        <v>0</v>
      </c>
      <c r="G99" s="76">
        <v>8</v>
      </c>
      <c r="H99" s="75">
        <v>39.444522900000003</v>
      </c>
      <c r="I99" s="75">
        <v>30.029806199999999</v>
      </c>
      <c r="J99" s="75">
        <v>3.2608697000000002</v>
      </c>
      <c r="K99" s="75">
        <v>0</v>
      </c>
      <c r="L99" s="78">
        <v>6.1538461999999994</v>
      </c>
      <c r="M99" s="83">
        <v>34.999999997970001</v>
      </c>
      <c r="N99" s="78">
        <v>23.845124370201681</v>
      </c>
      <c r="O99" s="78">
        <v>0.57377049176999995</v>
      </c>
      <c r="P99" s="82">
        <f t="shared" si="2"/>
        <v>10.581105135998319</v>
      </c>
      <c r="Q99" s="75">
        <v>18.93442622841</v>
      </c>
      <c r="R99" s="75">
        <v>11.496756392775808</v>
      </c>
      <c r="S99" s="75">
        <v>0.19125683058999998</v>
      </c>
      <c r="T99" s="61">
        <f t="shared" si="3"/>
        <v>7.2464130050441931</v>
      </c>
      <c r="U99" s="5"/>
      <c r="V99" s="5"/>
      <c r="W99" s="5"/>
      <c r="X99" s="5"/>
      <c r="Y99" s="5"/>
    </row>
    <row r="100" spans="1:25" x14ac:dyDescent="0.2">
      <c r="A100" s="62"/>
      <c r="B100" s="40">
        <v>95</v>
      </c>
      <c r="C100" s="75">
        <v>45</v>
      </c>
      <c r="D100" s="75">
        <v>42</v>
      </c>
      <c r="E100" s="75">
        <v>3</v>
      </c>
      <c r="F100" s="75">
        <v>0</v>
      </c>
      <c r="G100" s="76">
        <v>0</v>
      </c>
      <c r="H100" s="75">
        <v>13.585741000000001</v>
      </c>
      <c r="I100" s="75">
        <v>11.140089</v>
      </c>
      <c r="J100" s="75">
        <v>2.4456522000000001</v>
      </c>
      <c r="K100" s="75">
        <v>0</v>
      </c>
      <c r="L100" s="78">
        <v>0</v>
      </c>
      <c r="M100" s="83">
        <v>5.9999999989199999</v>
      </c>
      <c r="N100" s="78">
        <v>4.0877356058215844</v>
      </c>
      <c r="O100" s="78">
        <v>9.8360655719999995E-2</v>
      </c>
      <c r="P100" s="82">
        <f t="shared" si="2"/>
        <v>1.8139037373784155</v>
      </c>
      <c r="Q100" s="75">
        <v>3.2459016387599999</v>
      </c>
      <c r="R100" s="75">
        <v>1.970872524235407</v>
      </c>
      <c r="S100" s="75">
        <v>3.2786885240000001E-2</v>
      </c>
      <c r="T100" s="61">
        <f t="shared" si="3"/>
        <v>1.2422422292845929</v>
      </c>
      <c r="U100" s="5"/>
      <c r="V100" s="5"/>
      <c r="W100" s="5"/>
      <c r="X100" s="5"/>
      <c r="Y100" s="5"/>
    </row>
    <row r="101" spans="1:25" x14ac:dyDescent="0.2">
      <c r="A101" s="62"/>
      <c r="B101" s="40">
        <v>96</v>
      </c>
      <c r="C101" s="75">
        <v>202</v>
      </c>
      <c r="D101" s="75">
        <v>172</v>
      </c>
      <c r="E101" s="75">
        <v>30</v>
      </c>
      <c r="F101" s="75">
        <v>0</v>
      </c>
      <c r="G101" s="76">
        <v>0</v>
      </c>
      <c r="H101" s="75">
        <v>72.536932719999996</v>
      </c>
      <c r="I101" s="75">
        <v>51.341280519999998</v>
      </c>
      <c r="J101" s="75">
        <v>21.195652500000001</v>
      </c>
      <c r="K101" s="75">
        <v>0</v>
      </c>
      <c r="L101" s="78">
        <v>0</v>
      </c>
      <c r="M101" s="83">
        <v>50.999999994480007</v>
      </c>
      <c r="N101" s="78">
        <v>34.745752651976993</v>
      </c>
      <c r="O101" s="78">
        <v>0.83606557368000001</v>
      </c>
      <c r="P101" s="82">
        <f t="shared" si="2"/>
        <v>15.418181768823015</v>
      </c>
      <c r="Q101" s="75">
        <v>27.590163931439999</v>
      </c>
      <c r="R101" s="75">
        <v>16.752416457203189</v>
      </c>
      <c r="S101" s="75">
        <v>0.27868852455999998</v>
      </c>
      <c r="T101" s="61">
        <f t="shared" si="3"/>
        <v>10.55905894967681</v>
      </c>
      <c r="U101" s="5"/>
      <c r="V101" s="5"/>
      <c r="W101" s="5"/>
      <c r="X101" s="5"/>
      <c r="Y101" s="5"/>
    </row>
    <row r="102" spans="1:25" x14ac:dyDescent="0.2">
      <c r="A102" s="62"/>
      <c r="B102" s="40">
        <v>97</v>
      </c>
      <c r="C102" s="75">
        <v>56</v>
      </c>
      <c r="D102" s="75">
        <v>39</v>
      </c>
      <c r="E102" s="75">
        <v>16</v>
      </c>
      <c r="F102" s="75">
        <v>0</v>
      </c>
      <c r="G102" s="76">
        <v>1</v>
      </c>
      <c r="H102" s="75">
        <v>23.960201780000002</v>
      </c>
      <c r="I102" s="75">
        <v>12.593144000000001</v>
      </c>
      <c r="J102" s="75">
        <v>10.597826</v>
      </c>
      <c r="K102" s="75">
        <v>0</v>
      </c>
      <c r="L102" s="78">
        <v>0.76923078</v>
      </c>
      <c r="M102" s="83">
        <v>31.999999998509999</v>
      </c>
      <c r="N102" s="78">
        <v>21.801256567290892</v>
      </c>
      <c r="O102" s="78">
        <v>0.52459016391000002</v>
      </c>
      <c r="P102" s="82">
        <f t="shared" si="2"/>
        <v>9.6741532673091069</v>
      </c>
      <c r="Q102" s="75">
        <v>17.311475409029999</v>
      </c>
      <c r="R102" s="75">
        <v>10.511320130658106</v>
      </c>
      <c r="S102" s="75">
        <v>0.17486338797000001</v>
      </c>
      <c r="T102" s="61">
        <f t="shared" si="3"/>
        <v>6.6252918904018925</v>
      </c>
      <c r="U102" s="5"/>
      <c r="V102" s="5"/>
      <c r="W102" s="5"/>
      <c r="X102" s="5"/>
      <c r="Y102" s="5"/>
    </row>
    <row r="103" spans="1:25" x14ac:dyDescent="0.2">
      <c r="A103" s="62"/>
      <c r="B103" s="40">
        <v>98</v>
      </c>
      <c r="C103" s="75">
        <v>244</v>
      </c>
      <c r="D103" s="75">
        <v>191</v>
      </c>
      <c r="E103" s="75">
        <v>31</v>
      </c>
      <c r="F103" s="75">
        <v>0</v>
      </c>
      <c r="G103" s="76">
        <v>16</v>
      </c>
      <c r="H103" s="75">
        <v>121.824062</v>
      </c>
      <c r="I103" s="75">
        <v>74.28571199999999</v>
      </c>
      <c r="J103" s="75">
        <v>22.596491</v>
      </c>
      <c r="K103" s="75">
        <v>0</v>
      </c>
      <c r="L103" s="78">
        <v>24.941860300000002</v>
      </c>
      <c r="M103" s="83">
        <v>49.999999999949992</v>
      </c>
      <c r="N103" s="78">
        <v>27.682204232776549</v>
      </c>
      <c r="O103" s="78">
        <v>4.2328042327999995</v>
      </c>
      <c r="P103" s="82">
        <f t="shared" si="2"/>
        <v>18.084991534373444</v>
      </c>
      <c r="Q103" s="75">
        <v>30.687830687799995</v>
      </c>
      <c r="R103" s="75">
        <v>13.841102116388274</v>
      </c>
      <c r="S103" s="75">
        <v>2.9100529100499997</v>
      </c>
      <c r="T103" s="61">
        <f t="shared" si="3"/>
        <v>13.93667566136172</v>
      </c>
      <c r="U103" s="5"/>
      <c r="V103" s="5"/>
      <c r="W103" s="5"/>
      <c r="X103" s="5"/>
      <c r="Y103" s="5"/>
    </row>
    <row r="104" spans="1:25" x14ac:dyDescent="0.2">
      <c r="A104" s="62"/>
      <c r="B104" s="40">
        <v>99</v>
      </c>
      <c r="C104" s="75">
        <v>292</v>
      </c>
      <c r="D104" s="75">
        <v>190</v>
      </c>
      <c r="E104" s="75">
        <v>91</v>
      </c>
      <c r="F104" s="75">
        <v>0</v>
      </c>
      <c r="G104" s="76">
        <v>8</v>
      </c>
      <c r="H104" s="75">
        <v>118.4590547</v>
      </c>
      <c r="I104" s="75">
        <v>52.794338150000009</v>
      </c>
      <c r="J104" s="75">
        <v>59.510868899999998</v>
      </c>
      <c r="K104" s="75">
        <v>0</v>
      </c>
      <c r="L104" s="78">
        <v>6.1538462799999998</v>
      </c>
      <c r="M104" s="83">
        <v>137.9999999899</v>
      </c>
      <c r="N104" s="78">
        <v>71.219832671998958</v>
      </c>
      <c r="O104" s="78">
        <v>5.2926332921999997</v>
      </c>
      <c r="P104" s="82">
        <f t="shared" si="2"/>
        <v>61.487534025701045</v>
      </c>
      <c r="Q104" s="75">
        <v>91.833129826460024</v>
      </c>
      <c r="R104" s="75">
        <v>38.178788643522246</v>
      </c>
      <c r="S104" s="75">
        <v>4.3117623114199999</v>
      </c>
      <c r="T104" s="61">
        <f t="shared" si="3"/>
        <v>49.34257887151778</v>
      </c>
      <c r="U104" s="5"/>
      <c r="V104" s="5"/>
      <c r="W104" s="5"/>
      <c r="X104" s="5"/>
      <c r="Y104" s="5"/>
    </row>
    <row r="105" spans="1:25" x14ac:dyDescent="0.2">
      <c r="A105" s="62"/>
      <c r="B105" s="40">
        <v>100</v>
      </c>
      <c r="C105" s="75">
        <v>297</v>
      </c>
      <c r="D105" s="75">
        <v>134</v>
      </c>
      <c r="E105" s="75">
        <v>128</v>
      </c>
      <c r="F105" s="75">
        <v>4</v>
      </c>
      <c r="G105" s="76">
        <v>29</v>
      </c>
      <c r="H105" s="75">
        <v>213.25199309999999</v>
      </c>
      <c r="I105" s="75">
        <v>56.930748899999998</v>
      </c>
      <c r="J105" s="75">
        <v>135.77516009999999</v>
      </c>
      <c r="K105" s="75">
        <v>0.88888889999999998</v>
      </c>
      <c r="L105" s="78">
        <v>13.298507499999999</v>
      </c>
      <c r="M105" s="83">
        <v>132.99999998406003</v>
      </c>
      <c r="N105" s="78">
        <v>42.745609505393205</v>
      </c>
      <c r="O105" s="78">
        <v>6.3575525805000002</v>
      </c>
      <c r="P105" s="82">
        <f t="shared" si="2"/>
        <v>83.896837898166822</v>
      </c>
      <c r="Q105" s="75">
        <v>91.675908210810007</v>
      </c>
      <c r="R105" s="75">
        <v>24.911348585924522</v>
      </c>
      <c r="S105" s="75">
        <v>4.4502868063500003</v>
      </c>
      <c r="T105" s="61">
        <f t="shared" si="3"/>
        <v>62.314272818535493</v>
      </c>
      <c r="U105" s="5"/>
      <c r="V105" s="5"/>
      <c r="W105" s="5"/>
      <c r="X105" s="5"/>
      <c r="Y105" s="5"/>
    </row>
    <row r="106" spans="1:25" x14ac:dyDescent="0.2">
      <c r="A106" s="62"/>
      <c r="B106" s="40">
        <v>101</v>
      </c>
      <c r="C106" s="75">
        <v>804</v>
      </c>
      <c r="D106" s="75">
        <v>311</v>
      </c>
      <c r="E106" s="75">
        <v>415</v>
      </c>
      <c r="F106" s="75">
        <v>9</v>
      </c>
      <c r="G106" s="76">
        <v>42</v>
      </c>
      <c r="H106" s="75">
        <v>630.33464550000008</v>
      </c>
      <c r="I106" s="75">
        <v>133.05164450000001</v>
      </c>
      <c r="J106" s="75">
        <v>430.82501300000001</v>
      </c>
      <c r="K106" s="75">
        <v>1.1111111199999999</v>
      </c>
      <c r="L106" s="78">
        <v>18.7164185</v>
      </c>
      <c r="M106" s="83">
        <v>456.99999997943996</v>
      </c>
      <c r="N106" s="78">
        <v>146.87777101824869</v>
      </c>
      <c r="O106" s="78">
        <v>21.845124282</v>
      </c>
      <c r="P106" s="82">
        <f t="shared" si="2"/>
        <v>288.27710467919121</v>
      </c>
      <c r="Q106" s="75">
        <v>315.00669214644</v>
      </c>
      <c r="R106" s="75">
        <v>85.597641388118433</v>
      </c>
      <c r="S106" s="75">
        <v>15.291586997400001</v>
      </c>
      <c r="T106" s="61">
        <f t="shared" si="3"/>
        <v>214.11746376092157</v>
      </c>
      <c r="U106" s="5"/>
      <c r="V106" s="5"/>
      <c r="W106" s="5"/>
      <c r="X106" s="5"/>
      <c r="Y106" s="5"/>
    </row>
    <row r="107" spans="1:25" x14ac:dyDescent="0.2">
      <c r="A107" s="62"/>
      <c r="B107" s="40">
        <v>102</v>
      </c>
      <c r="C107" s="75">
        <v>509</v>
      </c>
      <c r="D107" s="75">
        <v>132</v>
      </c>
      <c r="E107" s="75">
        <v>298</v>
      </c>
      <c r="F107" s="75">
        <v>5</v>
      </c>
      <c r="G107" s="76">
        <v>66</v>
      </c>
      <c r="H107" s="75">
        <v>355.93962470000002</v>
      </c>
      <c r="I107" s="75">
        <v>82.072049200000009</v>
      </c>
      <c r="J107" s="75">
        <v>242.99750470000001</v>
      </c>
      <c r="K107" s="75">
        <v>3.8181817999999996</v>
      </c>
      <c r="L107" s="78">
        <v>27.051884189999999</v>
      </c>
      <c r="M107" s="83">
        <v>335.99999996951993</v>
      </c>
      <c r="N107" s="78">
        <v>76.358618235287722</v>
      </c>
      <c r="O107" s="78">
        <v>12.498269895060002</v>
      </c>
      <c r="P107" s="82">
        <f t="shared" si="2"/>
        <v>247.14311183917221</v>
      </c>
      <c r="Q107" s="75">
        <v>251.12802765888</v>
      </c>
      <c r="R107" s="75">
        <v>47.238806196406806</v>
      </c>
      <c r="S107" s="75">
        <v>6.6851211066599987</v>
      </c>
      <c r="T107" s="61">
        <f t="shared" si="3"/>
        <v>197.20410035581318</v>
      </c>
      <c r="U107" s="5"/>
      <c r="V107" s="5"/>
      <c r="W107" s="5"/>
      <c r="X107" s="5"/>
      <c r="Y107" s="5"/>
    </row>
    <row r="108" spans="1:25" x14ac:dyDescent="0.2">
      <c r="A108" s="62"/>
      <c r="B108" s="40">
        <v>103</v>
      </c>
      <c r="C108" s="75">
        <v>369</v>
      </c>
      <c r="D108" s="75">
        <v>86</v>
      </c>
      <c r="E108" s="75">
        <v>244</v>
      </c>
      <c r="F108" s="75">
        <v>10</v>
      </c>
      <c r="G108" s="76">
        <v>18</v>
      </c>
      <c r="H108" s="75">
        <v>265.44794159999998</v>
      </c>
      <c r="I108" s="75">
        <v>49.892279569999999</v>
      </c>
      <c r="J108" s="75">
        <v>165.53618490000002</v>
      </c>
      <c r="K108" s="75">
        <v>5.0909089999999999</v>
      </c>
      <c r="L108" s="78">
        <v>8.9285714799999987</v>
      </c>
      <c r="M108" s="83">
        <v>196.99999994972001</v>
      </c>
      <c r="N108" s="78">
        <v>44.769785088919498</v>
      </c>
      <c r="O108" s="78">
        <v>7.3278546694099997</v>
      </c>
      <c r="P108" s="82">
        <f t="shared" si="2"/>
        <v>144.90236019139053</v>
      </c>
      <c r="Q108" s="75">
        <v>147.23875428768</v>
      </c>
      <c r="R108" s="75">
        <v>27.696561961789183</v>
      </c>
      <c r="S108" s="75">
        <v>3.9195501720099997</v>
      </c>
      <c r="T108" s="61">
        <f t="shared" si="3"/>
        <v>115.6226421538808</v>
      </c>
      <c r="U108" s="5"/>
      <c r="V108" s="5"/>
      <c r="W108" s="5"/>
      <c r="X108" s="5"/>
      <c r="Y108" s="5"/>
    </row>
    <row r="109" spans="1:25" x14ac:dyDescent="0.2">
      <c r="A109" s="62"/>
      <c r="B109" s="40">
        <v>104</v>
      </c>
      <c r="C109" s="75">
        <v>328</v>
      </c>
      <c r="D109" s="75">
        <v>137</v>
      </c>
      <c r="E109" s="75">
        <v>128</v>
      </c>
      <c r="F109" s="75">
        <v>0</v>
      </c>
      <c r="G109" s="76">
        <v>54</v>
      </c>
      <c r="H109" s="75">
        <v>265.69321429999997</v>
      </c>
      <c r="I109" s="75">
        <v>66.466165100000012</v>
      </c>
      <c r="J109" s="75">
        <v>109.05263290000001</v>
      </c>
      <c r="K109" s="75">
        <v>0</v>
      </c>
      <c r="L109" s="78">
        <v>90.17441500000001</v>
      </c>
      <c r="M109" s="83">
        <v>140.99999997792003</v>
      </c>
      <c r="N109" s="78">
        <v>32.043348721625748</v>
      </c>
      <c r="O109" s="78">
        <v>5.2448096877600001</v>
      </c>
      <c r="P109" s="82">
        <f t="shared" si="2"/>
        <v>103.71184156853428</v>
      </c>
      <c r="Q109" s="75">
        <v>105.38408302848001</v>
      </c>
      <c r="R109" s="75">
        <v>19.823427598971861</v>
      </c>
      <c r="S109" s="75">
        <v>2.8053633213600002</v>
      </c>
      <c r="T109" s="61">
        <f t="shared" si="3"/>
        <v>82.75529210814814</v>
      </c>
      <c r="U109" s="5"/>
      <c r="V109" s="5"/>
      <c r="W109" s="5"/>
      <c r="X109" s="5"/>
      <c r="Y109" s="5"/>
    </row>
    <row r="110" spans="1:25" x14ac:dyDescent="0.2">
      <c r="A110" s="62"/>
      <c r="B110" s="40">
        <v>105</v>
      </c>
      <c r="C110" s="75">
        <v>292</v>
      </c>
      <c r="D110" s="75">
        <v>77</v>
      </c>
      <c r="E110" s="75">
        <v>198</v>
      </c>
      <c r="F110" s="75">
        <v>1</v>
      </c>
      <c r="G110" s="76">
        <v>14</v>
      </c>
      <c r="H110" s="75">
        <v>211.36016999999998</v>
      </c>
      <c r="I110" s="75">
        <v>37.794487000000004</v>
      </c>
      <c r="J110" s="75">
        <v>151.29823400000001</v>
      </c>
      <c r="K110" s="75">
        <v>5</v>
      </c>
      <c r="L110" s="78">
        <v>17.2674421</v>
      </c>
      <c r="M110" s="83">
        <v>158.99999998248001</v>
      </c>
      <c r="N110" s="78">
        <v>36.133988985637821</v>
      </c>
      <c r="O110" s="78">
        <v>5.9143598609399994</v>
      </c>
      <c r="P110" s="82">
        <f t="shared" si="2"/>
        <v>116.9516511359022</v>
      </c>
      <c r="Q110" s="75">
        <v>118.83737022912001</v>
      </c>
      <c r="R110" s="75">
        <v>22.35407793179289</v>
      </c>
      <c r="S110" s="75">
        <v>3.1634948093400004</v>
      </c>
      <c r="T110" s="61">
        <f t="shared" si="3"/>
        <v>93.319797487987131</v>
      </c>
      <c r="U110" s="5"/>
      <c r="V110" s="5"/>
      <c r="W110" s="5"/>
      <c r="X110" s="5"/>
      <c r="Y110" s="5"/>
    </row>
    <row r="111" spans="1:25" x14ac:dyDescent="0.2">
      <c r="A111" s="60"/>
      <c r="B111" s="40">
        <v>106</v>
      </c>
      <c r="C111" s="75">
        <v>422</v>
      </c>
      <c r="D111" s="75">
        <v>132</v>
      </c>
      <c r="E111" s="75">
        <v>251</v>
      </c>
      <c r="F111" s="75">
        <v>2</v>
      </c>
      <c r="G111" s="76">
        <v>29</v>
      </c>
      <c r="H111" s="75">
        <v>336.8593947</v>
      </c>
      <c r="I111" s="75">
        <v>54.085216000000003</v>
      </c>
      <c r="J111" s="75">
        <v>215.15789130000002</v>
      </c>
      <c r="K111" s="75">
        <v>5</v>
      </c>
      <c r="L111" s="78">
        <v>32.616280099999997</v>
      </c>
      <c r="M111" s="83">
        <v>328.99999998027999</v>
      </c>
      <c r="N111" s="78">
        <v>77.899028047948207</v>
      </c>
      <c r="O111" s="78">
        <v>11.93295847678</v>
      </c>
      <c r="P111" s="82">
        <f t="shared" si="2"/>
        <v>239.1680134555518</v>
      </c>
      <c r="Q111" s="75">
        <v>243.87773931632</v>
      </c>
      <c r="R111" s="75">
        <v>45.522817274055846</v>
      </c>
      <c r="S111" s="75">
        <v>6.2567762395200006</v>
      </c>
      <c r="T111" s="61">
        <f t="shared" si="3"/>
        <v>192.09814580274414</v>
      </c>
      <c r="U111" s="5"/>
      <c r="V111" s="5"/>
      <c r="W111" s="5"/>
      <c r="X111" s="5"/>
      <c r="Y111" s="5"/>
    </row>
    <row r="112" spans="1:25" x14ac:dyDescent="0.2">
      <c r="A112" s="60"/>
      <c r="B112" s="40">
        <v>107</v>
      </c>
      <c r="C112" s="75">
        <v>65</v>
      </c>
      <c r="D112" s="75">
        <v>49</v>
      </c>
      <c r="E112" s="75">
        <v>16</v>
      </c>
      <c r="F112" s="75">
        <v>0</v>
      </c>
      <c r="G112" s="76">
        <v>0</v>
      </c>
      <c r="H112" s="75">
        <v>33.954889299999998</v>
      </c>
      <c r="I112" s="75">
        <v>20.200502</v>
      </c>
      <c r="J112" s="75">
        <v>13.754386350000001</v>
      </c>
      <c r="K112" s="75">
        <v>0</v>
      </c>
      <c r="L112" s="78">
        <v>0</v>
      </c>
      <c r="M112" s="83">
        <v>18.999999966280001</v>
      </c>
      <c r="N112" s="78">
        <v>4.3178980477001891</v>
      </c>
      <c r="O112" s="78">
        <v>0.7067474035900001</v>
      </c>
      <c r="P112" s="82">
        <f t="shared" si="2"/>
        <v>13.97535451498981</v>
      </c>
      <c r="Q112" s="75">
        <v>14.200692016320001</v>
      </c>
      <c r="R112" s="75">
        <v>2.6712420125602865</v>
      </c>
      <c r="S112" s="75">
        <v>0.37802768099000006</v>
      </c>
      <c r="T112" s="61">
        <f t="shared" si="3"/>
        <v>11.151422322769715</v>
      </c>
      <c r="U112" s="5"/>
      <c r="V112" s="5"/>
      <c r="W112" s="5"/>
      <c r="X112" s="5"/>
      <c r="Y112" s="5"/>
    </row>
    <row r="113" spans="1:25" x14ac:dyDescent="0.2">
      <c r="A113" s="62"/>
      <c r="B113" s="40">
        <v>108</v>
      </c>
      <c r="C113" s="75">
        <v>225</v>
      </c>
      <c r="D113" s="75">
        <v>126</v>
      </c>
      <c r="E113" s="75">
        <v>94</v>
      </c>
      <c r="F113" s="75">
        <v>0</v>
      </c>
      <c r="G113" s="76">
        <v>0</v>
      </c>
      <c r="H113" s="75">
        <v>139.99330972000001</v>
      </c>
      <c r="I113" s="75">
        <v>47.435899159999998</v>
      </c>
      <c r="J113" s="75">
        <v>56.932410759999996</v>
      </c>
      <c r="K113" s="75">
        <v>0</v>
      </c>
      <c r="L113" s="78">
        <v>0</v>
      </c>
      <c r="M113" s="83">
        <v>77.9999999976</v>
      </c>
      <c r="N113" s="78">
        <v>27.495496599153988</v>
      </c>
      <c r="O113" s="78">
        <v>1.9499999999400002</v>
      </c>
      <c r="P113" s="82">
        <f t="shared" si="2"/>
        <v>48.554503398506014</v>
      </c>
      <c r="Q113" s="75">
        <v>51.9999999984</v>
      </c>
      <c r="R113" s="75">
        <v>8.6827883997328374</v>
      </c>
      <c r="S113" s="75">
        <v>0.64999999998000002</v>
      </c>
      <c r="T113" s="61">
        <f t="shared" si="3"/>
        <v>42.667211598687167</v>
      </c>
      <c r="U113" s="5"/>
      <c r="V113" s="5"/>
      <c r="W113" s="5"/>
      <c r="X113" s="5"/>
      <c r="Y113" s="5"/>
    </row>
    <row r="114" spans="1:25" x14ac:dyDescent="0.2">
      <c r="A114" s="62"/>
      <c r="B114" s="40">
        <v>109</v>
      </c>
      <c r="C114" s="75">
        <v>37</v>
      </c>
      <c r="D114" s="75">
        <v>2</v>
      </c>
      <c r="E114" s="75">
        <v>35</v>
      </c>
      <c r="F114" s="75">
        <v>0</v>
      </c>
      <c r="G114" s="76">
        <v>0</v>
      </c>
      <c r="H114" s="75">
        <v>17.018842200000002</v>
      </c>
      <c r="I114" s="75">
        <v>0.64102566000000005</v>
      </c>
      <c r="J114" s="75">
        <v>16.3778164</v>
      </c>
      <c r="K114" s="75">
        <v>0</v>
      </c>
      <c r="L114" s="78">
        <v>0</v>
      </c>
      <c r="M114" s="83">
        <v>14.99999999844</v>
      </c>
      <c r="N114" s="78">
        <v>4.9059344709244606</v>
      </c>
      <c r="O114" s="78">
        <v>0.29999999997000004</v>
      </c>
      <c r="P114" s="82">
        <f t="shared" si="2"/>
        <v>9.7940655275455395</v>
      </c>
      <c r="Q114" s="75">
        <v>10.10714285609</v>
      </c>
      <c r="R114" s="75">
        <v>1.6538644569711098</v>
      </c>
      <c r="S114" s="75">
        <v>9.9999999990000005E-2</v>
      </c>
      <c r="T114" s="61">
        <f t="shared" si="3"/>
        <v>8.3532783991288895</v>
      </c>
      <c r="U114" s="5"/>
      <c r="V114" s="5"/>
      <c r="W114" s="5"/>
      <c r="X114" s="5"/>
      <c r="Y114" s="5"/>
    </row>
    <row r="115" spans="1:25" x14ac:dyDescent="0.2">
      <c r="A115" s="62"/>
      <c r="B115" s="40">
        <v>110</v>
      </c>
      <c r="C115" s="75">
        <v>2</v>
      </c>
      <c r="D115" s="75">
        <v>2</v>
      </c>
      <c r="E115" s="75">
        <v>0</v>
      </c>
      <c r="F115" s="75">
        <v>0</v>
      </c>
      <c r="G115" s="76">
        <v>0</v>
      </c>
      <c r="H115" s="75">
        <v>1.9871795000000001</v>
      </c>
      <c r="I115" s="75">
        <v>1.9871795000000001</v>
      </c>
      <c r="J115" s="75">
        <v>0</v>
      </c>
      <c r="K115" s="75">
        <v>0</v>
      </c>
      <c r="L115" s="78">
        <v>0</v>
      </c>
      <c r="M115" s="83">
        <v>4.9999999992000008</v>
      </c>
      <c r="N115" s="78">
        <v>1.7625318330513284</v>
      </c>
      <c r="O115" s="78">
        <v>0.12499999998000001</v>
      </c>
      <c r="P115" s="82">
        <f t="shared" si="2"/>
        <v>3.1124681661686724</v>
      </c>
      <c r="Q115" s="75">
        <v>3.3333333328000005</v>
      </c>
      <c r="R115" s="75">
        <v>0.55658899991094579</v>
      </c>
      <c r="S115" s="75">
        <v>4.1666666660000004E-2</v>
      </c>
      <c r="T115" s="61">
        <f t="shared" si="3"/>
        <v>2.735077666229055</v>
      </c>
      <c r="U115" s="5"/>
      <c r="V115" s="5"/>
      <c r="W115" s="5"/>
      <c r="X115" s="5"/>
      <c r="Y115" s="5"/>
    </row>
    <row r="116" spans="1:25" x14ac:dyDescent="0.2">
      <c r="L116" s="43"/>
      <c r="Q116" s="36"/>
      <c r="U116" s="5"/>
      <c r="V116" s="5"/>
      <c r="W116" s="5"/>
      <c r="X116" s="5"/>
      <c r="Y116" s="5"/>
    </row>
    <row r="117" spans="1:25" x14ac:dyDescent="0.2">
      <c r="B117" s="36" t="s">
        <v>4</v>
      </c>
      <c r="C117" s="42">
        <f t="shared" ref="C117:T117" si="4">SUM(C6:C116)</f>
        <v>57879</v>
      </c>
      <c r="D117" s="42">
        <f t="shared" si="4"/>
        <v>32251</v>
      </c>
      <c r="E117" s="42">
        <f t="shared" si="4"/>
        <v>19568</v>
      </c>
      <c r="F117" s="42">
        <f t="shared" si="4"/>
        <v>917</v>
      </c>
      <c r="G117" s="82">
        <f t="shared" si="4"/>
        <v>4287</v>
      </c>
      <c r="H117" s="42">
        <f t="shared" si="4"/>
        <v>37209.940130829964</v>
      </c>
      <c r="I117" s="42">
        <f t="shared" si="4"/>
        <v>16817.824333329987</v>
      </c>
      <c r="J117" s="42">
        <f t="shared" si="4"/>
        <v>16371.364631960005</v>
      </c>
      <c r="K117" s="42">
        <f t="shared" si="4"/>
        <v>739.78409264999993</v>
      </c>
      <c r="L117" s="82">
        <f t="shared" si="4"/>
        <v>2757.730666982</v>
      </c>
      <c r="M117" s="42">
        <f t="shared" si="4"/>
        <v>29238.999996803646</v>
      </c>
      <c r="N117" s="42">
        <f t="shared" si="4"/>
        <v>11771.177305637488</v>
      </c>
      <c r="O117" s="42">
        <f t="shared" si="4"/>
        <v>1424.9097743155496</v>
      </c>
      <c r="P117" s="42">
        <f t="shared" si="4"/>
        <v>16042.912916850624</v>
      </c>
      <c r="Q117" s="42">
        <f t="shared" si="4"/>
        <v>19759.197366308832</v>
      </c>
      <c r="R117" s="42">
        <f t="shared" si="4"/>
        <v>6979.6260591864675</v>
      </c>
      <c r="S117" s="42">
        <f t="shared" si="4"/>
        <v>857.56390970238022</v>
      </c>
      <c r="T117" s="42">
        <f t="shared" si="4"/>
        <v>11922.007397419988</v>
      </c>
      <c r="U117" s="5"/>
      <c r="V117" s="5"/>
      <c r="W117" s="5"/>
      <c r="X117" s="5"/>
      <c r="Y117" s="5"/>
    </row>
  </sheetData>
  <sheetProtection sheet="1" selectLockedCells="1"/>
  <protectedRanges>
    <protectedRange sqref="A6:A115" name="Range1"/>
  </protectedRanges>
  <mergeCells count="5">
    <mergeCell ref="C4:G4"/>
    <mergeCell ref="H4:L4"/>
    <mergeCell ref="Q4:T4"/>
    <mergeCell ref="M4:P4"/>
    <mergeCell ref="A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4"/>
  <sheetViews>
    <sheetView zoomScaleNormal="100" workbookViewId="0">
      <selection activeCell="A3" sqref="A3:G4"/>
    </sheetView>
  </sheetViews>
  <sheetFormatPr defaultColWidth="9.140625" defaultRowHeight="12.75" x14ac:dyDescent="0.2"/>
  <cols>
    <col min="1" max="1" width="11.5703125" style="47" customWidth="1"/>
    <col min="2" max="2" width="13.7109375" style="47" customWidth="1"/>
    <col min="3" max="4" width="6.28515625" style="47" bestFit="1" customWidth="1"/>
    <col min="5" max="9" width="6.28515625" style="47" customWidth="1"/>
    <col min="10" max="10" width="10.140625" style="47" bestFit="1" customWidth="1"/>
    <col min="11" max="11" width="6.28515625" style="47" customWidth="1"/>
    <col min="12" max="12" width="10.140625" style="47" bestFit="1" customWidth="1"/>
    <col min="13" max="13" width="8" style="47" bestFit="1" customWidth="1"/>
    <col min="14" max="18" width="8" style="47" customWidth="1"/>
    <col min="19" max="19" width="13.140625" style="47" customWidth="1"/>
    <col min="20" max="21" width="8" style="47" bestFit="1" customWidth="1"/>
    <col min="22" max="22" width="8" style="47" customWidth="1"/>
    <col min="23" max="23" width="10.140625" style="47" bestFit="1" customWidth="1"/>
    <col min="24" max="24" width="6.42578125" style="47" bestFit="1" customWidth="1"/>
    <col min="25" max="25" width="9.140625" style="47" bestFit="1" customWidth="1"/>
    <col min="26" max="26" width="7.42578125" style="47" bestFit="1" customWidth="1"/>
    <col min="27" max="27" width="6.85546875" style="47" bestFit="1" customWidth="1"/>
    <col min="28" max="28" width="5.42578125" style="47" bestFit="1" customWidth="1"/>
    <col min="29" max="16384" width="9.140625" style="47"/>
  </cols>
  <sheetData>
    <row r="1" spans="1:22" s="52" customFormat="1" ht="15" x14ac:dyDescent="0.25">
      <c r="A1" s="51" t="s">
        <v>1</v>
      </c>
      <c r="B1" s="51"/>
      <c r="H1" s="53"/>
      <c r="I1" s="53" t="s">
        <v>34</v>
      </c>
      <c r="J1" s="54">
        <f>K8/I7</f>
        <v>8268.4285714285706</v>
      </c>
    </row>
    <row r="2" spans="1:22" s="52" customFormat="1" ht="15" x14ac:dyDescent="0.25">
      <c r="A2" s="51" t="s">
        <v>51</v>
      </c>
      <c r="B2" s="51"/>
    </row>
    <row r="3" spans="1:22" s="52" customFormat="1" ht="15" x14ac:dyDescent="0.25">
      <c r="A3" s="96" t="s">
        <v>2</v>
      </c>
      <c r="B3" s="96"/>
      <c r="C3" s="96"/>
      <c r="D3" s="96"/>
      <c r="E3" s="96"/>
      <c r="F3" s="96"/>
      <c r="G3" s="96"/>
    </row>
    <row r="4" spans="1:22" s="52" customFormat="1" ht="15" x14ac:dyDescent="0.25">
      <c r="A4" s="96"/>
      <c r="B4" s="96"/>
      <c r="C4" s="96"/>
      <c r="D4" s="96"/>
      <c r="E4" s="96"/>
      <c r="F4" s="96"/>
      <c r="G4" s="96"/>
    </row>
    <row r="5" spans="1:22" s="49" customFormat="1" ht="13.5" thickBot="1" x14ac:dyDescent="0.25">
      <c r="A5" s="48"/>
      <c r="B5" s="48"/>
      <c r="C5" s="48"/>
      <c r="D5" s="48"/>
      <c r="E5" s="48"/>
      <c r="F5" s="48"/>
      <c r="G5" s="48"/>
      <c r="H5" s="48"/>
      <c r="I5" s="48"/>
    </row>
    <row r="6" spans="1:22" ht="13.5" thickBot="1" x14ac:dyDescent="0.25">
      <c r="C6" s="97" t="s">
        <v>31</v>
      </c>
      <c r="D6" s="98"/>
      <c r="E6" s="98"/>
      <c r="F6" s="98"/>
      <c r="G6" s="98"/>
      <c r="H6" s="98"/>
      <c r="I6" s="98"/>
      <c r="J6" s="98"/>
      <c r="K6" s="99"/>
      <c r="L6" s="97" t="s">
        <v>33</v>
      </c>
      <c r="M6" s="98"/>
      <c r="N6" s="98"/>
      <c r="O6" s="98"/>
      <c r="P6" s="98"/>
      <c r="Q6" s="98"/>
      <c r="R6" s="98"/>
      <c r="S6" s="98"/>
      <c r="T6" s="99"/>
    </row>
    <row r="7" spans="1:22" ht="13.5" thickBot="1" x14ac:dyDescent="0.25">
      <c r="A7" s="6" t="s">
        <v>30</v>
      </c>
      <c r="B7" s="6" t="s">
        <v>29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84">
        <v>6</v>
      </c>
      <c r="I7" s="88">
        <v>7</v>
      </c>
      <c r="J7" s="30" t="s">
        <v>3</v>
      </c>
      <c r="K7" s="30" t="s">
        <v>4</v>
      </c>
      <c r="L7" s="28">
        <f>C7</f>
        <v>1</v>
      </c>
      <c r="M7" s="29">
        <f>D7</f>
        <v>2</v>
      </c>
      <c r="N7" s="29">
        <f>E7</f>
        <v>3</v>
      </c>
      <c r="O7" s="29">
        <f>F7</f>
        <v>4</v>
      </c>
      <c r="P7" s="29">
        <f>G7</f>
        <v>5</v>
      </c>
      <c r="Q7" s="84">
        <v>6</v>
      </c>
      <c r="R7" s="88">
        <v>7</v>
      </c>
      <c r="S7" s="30" t="s">
        <v>3</v>
      </c>
      <c r="T7" s="30" t="s">
        <v>4</v>
      </c>
    </row>
    <row r="8" spans="1:22" x14ac:dyDescent="0.2">
      <c r="A8" s="101" t="s">
        <v>17</v>
      </c>
      <c r="B8" s="31" t="s">
        <v>16</v>
      </c>
      <c r="C8" s="8">
        <f>SUMIF(Assignments!$A$6:$A$115,"=1",Assignments!$C$6:$C$115)</f>
        <v>0</v>
      </c>
      <c r="D8" s="9">
        <f>SUMIF(Assignments!$A$6:$A$115,"=2",Assignments!$C$6:$C$115)</f>
        <v>0</v>
      </c>
      <c r="E8" s="9">
        <f>SUMIF(Assignments!$A$6:$A$115,"=3",Assignments!$C$6:$C$115)</f>
        <v>0</v>
      </c>
      <c r="F8" s="9">
        <f>SUMIF(Assignments!$A$6:$A$115,"=4",Assignments!$C$6:$C$115)</f>
        <v>0</v>
      </c>
      <c r="G8" s="9">
        <f>SUMIF(Assignments!$A$6:$A$115,"=5",Assignments!$C$6:$C$115)</f>
        <v>0</v>
      </c>
      <c r="H8" s="85">
        <f>SUMIF(Assignments!$A$6:$A$115,"=6",Assignments!$C$6:$C$115)</f>
        <v>0</v>
      </c>
      <c r="I8" s="85">
        <f>SUMIF(Assignments!$A$6:$A$115,"=7",Assignments!$C$6:$C$115)</f>
        <v>0</v>
      </c>
      <c r="J8" s="10">
        <f>K8-SUM(C8:I8)</f>
        <v>57879</v>
      </c>
      <c r="K8" s="10">
        <f>Assignments!C117</f>
        <v>57879</v>
      </c>
      <c r="L8" s="11"/>
      <c r="M8" s="12"/>
      <c r="N8" s="12"/>
      <c r="O8" s="12"/>
      <c r="P8" s="12"/>
      <c r="Q8" s="12"/>
      <c r="R8" s="12"/>
      <c r="S8" s="44"/>
      <c r="T8" s="13"/>
      <c r="V8" s="7"/>
    </row>
    <row r="9" spans="1:22" ht="25.5" x14ac:dyDescent="0.2">
      <c r="A9" s="102"/>
      <c r="B9" s="32" t="s">
        <v>32</v>
      </c>
      <c r="C9" s="14">
        <f>C8-$J$1</f>
        <v>-8268.4285714285706</v>
      </c>
      <c r="D9" s="15">
        <f>D8-$J$1</f>
        <v>-8268.4285714285706</v>
      </c>
      <c r="E9" s="15">
        <f>E8-$J$1</f>
        <v>-8268.4285714285706</v>
      </c>
      <c r="F9" s="15">
        <f>F8-$J$1</f>
        <v>-8268.4285714285706</v>
      </c>
      <c r="G9" s="15">
        <f>G8-$J$1</f>
        <v>-8268.4285714285706</v>
      </c>
      <c r="H9" s="86">
        <f t="shared" ref="H9:I9" si="0">H8-$J$1</f>
        <v>-8268.4285714285706</v>
      </c>
      <c r="I9" s="86">
        <f t="shared" si="0"/>
        <v>-8268.4285714285706</v>
      </c>
      <c r="J9" s="16"/>
      <c r="K9" s="16">
        <f>MAX(C9:G9)-MIN(C9:G9)</f>
        <v>0</v>
      </c>
      <c r="L9" s="17">
        <f>C9/$J$1</f>
        <v>-1</v>
      </c>
      <c r="M9" s="18">
        <f>D9/$J$1</f>
        <v>-1</v>
      </c>
      <c r="N9" s="18">
        <f>E9/$J$1</f>
        <v>-1</v>
      </c>
      <c r="O9" s="18">
        <f>F9/$J$1</f>
        <v>-1</v>
      </c>
      <c r="P9" s="18">
        <f>G9/$J$1</f>
        <v>-1</v>
      </c>
      <c r="Q9" s="18">
        <f t="shared" ref="Q9:R9" si="1">H9/$J$1</f>
        <v>-1</v>
      </c>
      <c r="R9" s="18">
        <f t="shared" si="1"/>
        <v>-1</v>
      </c>
      <c r="S9" s="45"/>
      <c r="T9" s="27">
        <f>K9/$J$1</f>
        <v>0</v>
      </c>
      <c r="V9" s="7"/>
    </row>
    <row r="10" spans="1:22" x14ac:dyDescent="0.2">
      <c r="A10" s="102"/>
      <c r="B10" s="33" t="s">
        <v>21</v>
      </c>
      <c r="C10" s="14">
        <f>SUMIF(Assignments!$A$6:$A$115,"=1",Assignments!$D$6:$D$115)</f>
        <v>0</v>
      </c>
      <c r="D10" s="15">
        <f>SUMIF(Assignments!$A$6:$A$115,"=2",Assignments!$D$6:$D$115)</f>
        <v>0</v>
      </c>
      <c r="E10" s="15">
        <f>SUMIF(Assignments!$A$6:$A$115,"=3",Assignments!$D$6:$D$115)</f>
        <v>0</v>
      </c>
      <c r="F10" s="15">
        <f>SUMIF(Assignments!$A$6:$A$115,"=4",Assignments!$D$6:$D$115)</f>
        <v>0</v>
      </c>
      <c r="G10" s="15">
        <f>SUMIF(Assignments!$A$6:$A$115,"=5",Assignments!$D$6:$D$115)</f>
        <v>0</v>
      </c>
      <c r="H10" s="86">
        <f>SUMIF(Assignments!$A$6:$A$115,"=6",Assignments!$D$6:$D$115)</f>
        <v>0</v>
      </c>
      <c r="I10" s="86">
        <f>SUMIF(Assignments!$A$6:$A$115,"=7",Assignments!$D$6:$D$115)</f>
        <v>0</v>
      </c>
      <c r="J10" s="16">
        <f t="shared" ref="J10:J26" si="2">K10-SUM(C10:I10)</f>
        <v>32251</v>
      </c>
      <c r="K10" s="56">
        <v>32251</v>
      </c>
      <c r="L10" s="17" t="e">
        <f>C10/C$8</f>
        <v>#DIV/0!</v>
      </c>
      <c r="M10" s="18" t="e">
        <f>D10/D$8</f>
        <v>#DIV/0!</v>
      </c>
      <c r="N10" s="18" t="e">
        <f t="shared" ref="N10:P13" si="3">E10/E$8</f>
        <v>#DIV/0!</v>
      </c>
      <c r="O10" s="18" t="e">
        <f t="shared" si="3"/>
        <v>#DIV/0!</v>
      </c>
      <c r="P10" s="18" t="e">
        <f t="shared" si="3"/>
        <v>#DIV/0!</v>
      </c>
      <c r="Q10" s="18" t="e">
        <f t="shared" ref="Q10:Q13" si="4">H10/H$8</f>
        <v>#DIV/0!</v>
      </c>
      <c r="R10" s="18" t="e">
        <f t="shared" ref="R10:R13" si="5">I10/I$8</f>
        <v>#DIV/0!</v>
      </c>
      <c r="S10" s="45">
        <f>IF(J10&gt;0,J10/J$8,"")</f>
        <v>0.55721418822025259</v>
      </c>
      <c r="T10" s="19">
        <f>K10/K$8</f>
        <v>0.55721418822025259</v>
      </c>
      <c r="V10" s="7"/>
    </row>
    <row r="11" spans="1:22" x14ac:dyDescent="0.2">
      <c r="A11" s="102"/>
      <c r="B11" s="33" t="s">
        <v>0</v>
      </c>
      <c r="C11" s="14">
        <f>SUMIF(Assignments!$A$6:$A$115,"=1",Assignments!$E$6:$E$115)</f>
        <v>0</v>
      </c>
      <c r="D11" s="15">
        <f>SUMIF(Assignments!$A$6:$A$115,"=2",Assignments!$E$6:$E$115)</f>
        <v>0</v>
      </c>
      <c r="E11" s="15">
        <f>SUMIF(Assignments!$A$6:$A$115,"=3",Assignments!$E$6:$E$115)</f>
        <v>0</v>
      </c>
      <c r="F11" s="15">
        <f>SUMIF(Assignments!$A$6:$A$115,"=4",Assignments!$E$6:$E$115)</f>
        <v>0</v>
      </c>
      <c r="G11" s="15">
        <f>SUMIF(Assignments!$A$6:$A$115,"=5",Assignments!$E$6:$E$115)</f>
        <v>0</v>
      </c>
      <c r="H11" s="86">
        <f>SUMIF(Assignments!$A$6:$A$115,"=6",Assignments!$E$6:$E$115)</f>
        <v>0</v>
      </c>
      <c r="I11" s="86">
        <f>SUMIF(Assignments!$A$6:$A$115,"=7",Assignments!$E$6:$E$115)</f>
        <v>0</v>
      </c>
      <c r="J11" s="16">
        <f t="shared" si="2"/>
        <v>19568</v>
      </c>
      <c r="K11" s="56">
        <v>19568</v>
      </c>
      <c r="L11" s="17" t="e">
        <f>C11/C$8</f>
        <v>#DIV/0!</v>
      </c>
      <c r="M11" s="18" t="e">
        <f>D11/D$8</f>
        <v>#DIV/0!</v>
      </c>
      <c r="N11" s="18" t="e">
        <f t="shared" si="3"/>
        <v>#DIV/0!</v>
      </c>
      <c r="O11" s="18" t="e">
        <f t="shared" si="3"/>
        <v>#DIV/0!</v>
      </c>
      <c r="P11" s="18" t="e">
        <f t="shared" si="3"/>
        <v>#DIV/0!</v>
      </c>
      <c r="Q11" s="18" t="e">
        <f t="shared" si="4"/>
        <v>#DIV/0!</v>
      </c>
      <c r="R11" s="18" t="e">
        <f t="shared" si="5"/>
        <v>#DIV/0!</v>
      </c>
      <c r="S11" s="45">
        <f>IF(J11&gt;0,J11/J$8,"")</f>
        <v>0.33808462482074675</v>
      </c>
      <c r="T11" s="19">
        <f>K11/K$8</f>
        <v>0.33808462482074675</v>
      </c>
      <c r="V11" s="7"/>
    </row>
    <row r="12" spans="1:22" x14ac:dyDescent="0.2">
      <c r="A12" s="102"/>
      <c r="B12" s="33" t="s">
        <v>47</v>
      </c>
      <c r="C12" s="14">
        <f>SUMIF(Assignments!$A$6:$A$115,"=1",Assignments!$F$6:$F$115)</f>
        <v>0</v>
      </c>
      <c r="D12" s="15">
        <f>SUMIF(Assignments!$A$6:$A$115,"=2",Assignments!$F$6:$F$115)</f>
        <v>0</v>
      </c>
      <c r="E12" s="15">
        <f>SUMIF(Assignments!$A$6:$A$115,"=3",Assignments!$F$6:$F$115)</f>
        <v>0</v>
      </c>
      <c r="F12" s="15">
        <f>SUMIF(Assignments!$A$6:$A$115,"=4",Assignments!$F$6:$F$115)</f>
        <v>0</v>
      </c>
      <c r="G12" s="15">
        <f>SUMIF(Assignments!$A$6:$A$115,"=5",Assignments!$F$6:$F$115)</f>
        <v>0</v>
      </c>
      <c r="H12" s="86">
        <f>SUMIF(Assignments!$A$6:$A$115,"=6",Assignments!$F$6:$F$115)</f>
        <v>0</v>
      </c>
      <c r="I12" s="86">
        <f>SUMIF(Assignments!$A$6:$A$115,"=7",Assignments!$F$6:$F$115)</f>
        <v>0</v>
      </c>
      <c r="J12" s="16">
        <f t="shared" si="2"/>
        <v>917</v>
      </c>
      <c r="K12" s="56">
        <v>917</v>
      </c>
      <c r="L12" s="17" t="e">
        <f t="shared" ref="L12" si="6">C12/C$8</f>
        <v>#DIV/0!</v>
      </c>
      <c r="M12" s="18" t="e">
        <f>D12/D$8</f>
        <v>#DIV/0!</v>
      </c>
      <c r="N12" s="18" t="e">
        <f t="shared" si="3"/>
        <v>#DIV/0!</v>
      </c>
      <c r="O12" s="18" t="e">
        <f t="shared" si="3"/>
        <v>#DIV/0!</v>
      </c>
      <c r="P12" s="18" t="e">
        <f t="shared" si="3"/>
        <v>#DIV/0!</v>
      </c>
      <c r="Q12" s="18" t="e">
        <f t="shared" si="4"/>
        <v>#DIV/0!</v>
      </c>
      <c r="R12" s="18" t="e">
        <f t="shared" si="5"/>
        <v>#DIV/0!</v>
      </c>
      <c r="S12" s="45">
        <f>IF(J12&gt;0,J12/J$8,"")</f>
        <v>1.5843397432574853E-2</v>
      </c>
      <c r="T12" s="19">
        <f>K12/K$8</f>
        <v>1.5843397432574853E-2</v>
      </c>
      <c r="V12" s="7"/>
    </row>
    <row r="13" spans="1:22" ht="13.5" thickBot="1" x14ac:dyDescent="0.25">
      <c r="A13" s="102"/>
      <c r="B13" s="33" t="s">
        <v>19</v>
      </c>
      <c r="C13" s="14">
        <f>SUMIF(Assignments!$A$6:$A$115,"=1",Assignments!$G$6:$G$115)</f>
        <v>0</v>
      </c>
      <c r="D13" s="15">
        <f>SUMIF(Assignments!$A$6:$A$115,"=2",Assignments!$G$6:$G$115)</f>
        <v>0</v>
      </c>
      <c r="E13" s="15">
        <f>SUMIF(Assignments!$A$6:$A$115,"=3",Assignments!$G$6:$G$115)</f>
        <v>0</v>
      </c>
      <c r="F13" s="15">
        <f>SUMIF(Assignments!$A$6:$A$115,"=4",Assignments!$G$6:$G$115)</f>
        <v>0</v>
      </c>
      <c r="G13" s="15">
        <f>SUMIF(Assignments!$A$6:$A$115,"=5",Assignments!$G$6:$G$115)</f>
        <v>0</v>
      </c>
      <c r="H13" s="86">
        <f>SUMIF(Assignments!$A$6:$A$115,"=6",Assignments!$G$6:$G$115)</f>
        <v>0</v>
      </c>
      <c r="I13" s="86">
        <f>SUMIF(Assignments!$A$6:$A$115,"=7",Assignments!$G$6:$G$115)</f>
        <v>0</v>
      </c>
      <c r="J13" s="16">
        <f t="shared" si="2"/>
        <v>4287</v>
      </c>
      <c r="K13" s="57">
        <v>4287</v>
      </c>
      <c r="L13" s="17" t="e">
        <f>C13/C$8</f>
        <v>#DIV/0!</v>
      </c>
      <c r="M13" s="18" t="e">
        <f>D13/D$8</f>
        <v>#DIV/0!</v>
      </c>
      <c r="N13" s="18" t="e">
        <f t="shared" si="3"/>
        <v>#DIV/0!</v>
      </c>
      <c r="O13" s="18" t="e">
        <f t="shared" si="3"/>
        <v>#DIV/0!</v>
      </c>
      <c r="P13" s="18" t="e">
        <f t="shared" si="3"/>
        <v>#DIV/0!</v>
      </c>
      <c r="Q13" s="18" t="e">
        <f t="shared" si="4"/>
        <v>#DIV/0!</v>
      </c>
      <c r="R13" s="18" t="e">
        <f t="shared" si="5"/>
        <v>#DIV/0!</v>
      </c>
      <c r="S13" s="35">
        <f>IF(J13&gt;0,J13/J$8,"")</f>
        <v>7.4068314932877216E-2</v>
      </c>
      <c r="T13" s="19">
        <f>K13/K$8</f>
        <v>7.4068314932877216E-2</v>
      </c>
      <c r="V13" s="7"/>
    </row>
    <row r="14" spans="1:22" x14ac:dyDescent="0.2">
      <c r="A14" s="101" t="s">
        <v>22</v>
      </c>
      <c r="B14" s="31" t="s">
        <v>18</v>
      </c>
      <c r="C14" s="8">
        <f>SUMIF(Assignments!$A$6:$A$115,"=1",Assignments!$H$6:$H$115)</f>
        <v>0</v>
      </c>
      <c r="D14" s="9">
        <f>SUMIF(Assignments!$A$6:$A$115,"=2",Assignments!$H$6:$H$115)</f>
        <v>0</v>
      </c>
      <c r="E14" s="9">
        <f>SUMIF(Assignments!$A$6:$A$115,"=3",Assignments!$H$6:$H$115)</f>
        <v>0</v>
      </c>
      <c r="F14" s="9">
        <f>SUMIF(Assignments!$A$6:$A$115,"=4",Assignments!$H$6:$H$115)</f>
        <v>0</v>
      </c>
      <c r="G14" s="9">
        <f>SUMIF(Assignments!$A$6:$A$115,"=5",Assignments!$H$6:$H$115)</f>
        <v>0</v>
      </c>
      <c r="H14" s="85">
        <f>SUMIF(Assignments!$A$6:$A$115,"=6",Assignments!$H$6:$H$115)</f>
        <v>0</v>
      </c>
      <c r="I14" s="85">
        <f>SUMIF(Assignments!$A$6:$A$115,"=7",Assignments!$H$6:$H$115)</f>
        <v>0</v>
      </c>
      <c r="J14" s="10">
        <f t="shared" si="2"/>
        <v>37209.940130829964</v>
      </c>
      <c r="K14" s="58">
        <v>37209.940130829964</v>
      </c>
      <c r="L14" s="11"/>
      <c r="M14" s="12"/>
      <c r="N14" s="12"/>
      <c r="O14" s="12"/>
      <c r="P14" s="12"/>
      <c r="Q14" s="12"/>
      <c r="R14" s="12"/>
      <c r="S14" s="46"/>
      <c r="T14" s="26"/>
      <c r="V14" s="7"/>
    </row>
    <row r="15" spans="1:22" x14ac:dyDescent="0.2">
      <c r="A15" s="102"/>
      <c r="B15" s="33" t="s">
        <v>24</v>
      </c>
      <c r="C15" s="14">
        <f>SUMIF(Assignments!$A$6:$A$115,"=1",Assignments!$I$6:$I$115)</f>
        <v>0</v>
      </c>
      <c r="D15" s="15">
        <f>SUMIF(Assignments!$A$6:$A$115,"=2",Assignments!$I$6:$I$115)</f>
        <v>0</v>
      </c>
      <c r="E15" s="15">
        <f>SUMIF(Assignments!$A$6:$A$115,"=3",Assignments!$I$6:$I$115)</f>
        <v>0</v>
      </c>
      <c r="F15" s="15">
        <f>SUMIF(Assignments!$A$6:$A$115,"=4",Assignments!$I$6:$I$115)</f>
        <v>0</v>
      </c>
      <c r="G15" s="15">
        <f>SUMIF(Assignments!$A$6:$A$115,"=5",Assignments!$I$6:$I$115)</f>
        <v>0</v>
      </c>
      <c r="H15" s="86">
        <f>SUMIF(Assignments!$A$6:$A$115,"=6",Assignments!$I$6:$I$115)</f>
        <v>0</v>
      </c>
      <c r="I15" s="86">
        <f>SUMIF(Assignments!$A$6:$A$115,"=7",Assignments!$I$6:$I$115)</f>
        <v>0</v>
      </c>
      <c r="J15" s="16">
        <f t="shared" si="2"/>
        <v>16817.824333329987</v>
      </c>
      <c r="K15" s="56">
        <v>16817.824333329987</v>
      </c>
      <c r="L15" s="17" t="e">
        <f>C15/C$14</f>
        <v>#DIV/0!</v>
      </c>
      <c r="M15" s="18" t="e">
        <f>D15/D$14</f>
        <v>#DIV/0!</v>
      </c>
      <c r="N15" s="18" t="e">
        <f t="shared" ref="N15:P18" si="7">E15/E$14</f>
        <v>#DIV/0!</v>
      </c>
      <c r="O15" s="18" t="e">
        <f t="shared" si="7"/>
        <v>#DIV/0!</v>
      </c>
      <c r="P15" s="18" t="e">
        <f t="shared" si="7"/>
        <v>#DIV/0!</v>
      </c>
      <c r="Q15" s="18" t="e">
        <f t="shared" ref="Q15:Q18" si="8">H15/H$14</f>
        <v>#DIV/0!</v>
      </c>
      <c r="R15" s="18" t="e">
        <f t="shared" ref="R15:R18" si="9">I15/I$14</f>
        <v>#DIV/0!</v>
      </c>
      <c r="S15" s="45">
        <f>IF(J15&gt;0,J15/J$8,"")</f>
        <v>0.29056867487914417</v>
      </c>
      <c r="T15" s="19">
        <f>K15/K$14</f>
        <v>0.45197128171124706</v>
      </c>
      <c r="V15" s="7"/>
    </row>
    <row r="16" spans="1:22" x14ac:dyDescent="0.2">
      <c r="A16" s="102"/>
      <c r="B16" s="33" t="s">
        <v>25</v>
      </c>
      <c r="C16" s="14">
        <f>SUMIF(Assignments!$A$6:$A$115,"=1",Assignments!$J$6:$J$115)</f>
        <v>0</v>
      </c>
      <c r="D16" s="15">
        <f>SUMIF(Assignments!$A$6:$A$115,"=2",Assignments!$J$6:$J$115)</f>
        <v>0</v>
      </c>
      <c r="E16" s="15">
        <f>SUMIF(Assignments!$A$6:$A$115,"=3",Assignments!$J$6:$J$115)</f>
        <v>0</v>
      </c>
      <c r="F16" s="15">
        <f>SUMIF(Assignments!$A$6:$A$115,"=4",Assignments!$J$6:$J$115)</f>
        <v>0</v>
      </c>
      <c r="G16" s="15">
        <f>SUMIF(Assignments!$A$6:$A$115,"=5",Assignments!$J$6:$J$115)</f>
        <v>0</v>
      </c>
      <c r="H16" s="86">
        <f>SUMIF(Assignments!$A$6:$A$115,"=6",Assignments!$J$6:$J$115)</f>
        <v>0</v>
      </c>
      <c r="I16" s="86">
        <f>SUMIF(Assignments!$A$6:$A$115,"=7",Assignments!$J$6:$J$115)</f>
        <v>0</v>
      </c>
      <c r="J16" s="16">
        <f t="shared" si="2"/>
        <v>16371.364631960005</v>
      </c>
      <c r="K16" s="56">
        <v>16371.364631960005</v>
      </c>
      <c r="L16" s="17" t="e">
        <f>C16/C$14</f>
        <v>#DIV/0!</v>
      </c>
      <c r="M16" s="18" t="e">
        <f>D16/D$14</f>
        <v>#DIV/0!</v>
      </c>
      <c r="N16" s="18" t="e">
        <f t="shared" si="7"/>
        <v>#DIV/0!</v>
      </c>
      <c r="O16" s="18" t="e">
        <f t="shared" si="7"/>
        <v>#DIV/0!</v>
      </c>
      <c r="P16" s="18" t="e">
        <f t="shared" si="7"/>
        <v>#DIV/0!</v>
      </c>
      <c r="Q16" s="18" t="e">
        <f t="shared" si="8"/>
        <v>#DIV/0!</v>
      </c>
      <c r="R16" s="18" t="e">
        <f t="shared" si="9"/>
        <v>#DIV/0!</v>
      </c>
      <c r="S16" s="45">
        <f>IF(J16&gt;0,J16/J$8,"")</f>
        <v>0.28285500150244486</v>
      </c>
      <c r="T16" s="19">
        <f>K16/K$14</f>
        <v>0.43997288290167541</v>
      </c>
      <c r="V16" s="7"/>
    </row>
    <row r="17" spans="1:24" x14ac:dyDescent="0.2">
      <c r="A17" s="102"/>
      <c r="B17" s="33" t="s">
        <v>47</v>
      </c>
      <c r="C17" s="14">
        <f>SUMIF(Assignments!$A$6:$A$115,"=1",Assignments!$K$6:$K$115)</f>
        <v>0</v>
      </c>
      <c r="D17" s="15">
        <f>SUMIF(Assignments!$A$6:$A$115,"=2",Assignments!$K$6:$K$115)</f>
        <v>0</v>
      </c>
      <c r="E17" s="15">
        <f>SUMIF(Assignments!$A$6:$A$115,"=3",Assignments!$K$6:$K$115)</f>
        <v>0</v>
      </c>
      <c r="F17" s="15">
        <f>SUMIF(Assignments!$A$6:$A$115,"=4",Assignments!$K$6:$K$115)</f>
        <v>0</v>
      </c>
      <c r="G17" s="15">
        <f>SUMIF(Assignments!$A$6:$A$115,"=5",Assignments!$K$6:$K$115)</f>
        <v>0</v>
      </c>
      <c r="H17" s="86">
        <f>SUMIF(Assignments!$A$6:$A$115,"=6",Assignments!$K$6:$K$115)</f>
        <v>0</v>
      </c>
      <c r="I17" s="86">
        <f>SUMIF(Assignments!$A$6:$A$115,"=7",Assignments!$K$6:$K$115)</f>
        <v>0</v>
      </c>
      <c r="J17" s="16">
        <f t="shared" si="2"/>
        <v>739.78409264999993</v>
      </c>
      <c r="K17" s="56">
        <v>739.78409264999993</v>
      </c>
      <c r="L17" s="17" t="e">
        <f t="shared" ref="L17" si="10">C17/C$14</f>
        <v>#DIV/0!</v>
      </c>
      <c r="M17" s="18" t="e">
        <f>D17/D$14</f>
        <v>#DIV/0!</v>
      </c>
      <c r="N17" s="18" t="e">
        <f t="shared" si="7"/>
        <v>#DIV/0!</v>
      </c>
      <c r="O17" s="18" t="e">
        <f t="shared" si="7"/>
        <v>#DIV/0!</v>
      </c>
      <c r="P17" s="18" t="e">
        <f t="shared" si="7"/>
        <v>#DIV/0!</v>
      </c>
      <c r="Q17" s="18" t="e">
        <f t="shared" si="8"/>
        <v>#DIV/0!</v>
      </c>
      <c r="R17" s="18" t="e">
        <f t="shared" si="9"/>
        <v>#DIV/0!</v>
      </c>
      <c r="S17" s="45">
        <f>IF(J17&gt;0,J17/J$8,"")</f>
        <v>1.2781563134297413E-2</v>
      </c>
      <c r="T17" s="19">
        <f>K17/K$14</f>
        <v>1.9881356703314295E-2</v>
      </c>
      <c r="V17" s="7"/>
    </row>
    <row r="18" spans="1:24" ht="13.5" thickBot="1" x14ac:dyDescent="0.25">
      <c r="A18" s="102"/>
      <c r="B18" s="33" t="s">
        <v>26</v>
      </c>
      <c r="C18" s="14">
        <f>SUMIF(Assignments!$A$6:$A$115,"=1",Assignments!$L$6:$L$115)</f>
        <v>0</v>
      </c>
      <c r="D18" s="15">
        <f>SUMIF(Assignments!$A$6:$A$115,"=2",Assignments!$L$6:$L$115)</f>
        <v>0</v>
      </c>
      <c r="E18" s="15">
        <f>SUMIF(Assignments!$A$6:$A$115,"=3",Assignments!$L$6:$L$115)</f>
        <v>0</v>
      </c>
      <c r="F18" s="15">
        <f>SUMIF(Assignments!$A$6:$A$115,"=4",Assignments!$L$6:$L$115)</f>
        <v>0</v>
      </c>
      <c r="G18" s="15">
        <f>SUMIF(Assignments!$A$6:$A$115,"=5",Assignments!$L$6:$L$115)</f>
        <v>0</v>
      </c>
      <c r="H18" s="86">
        <f>SUMIF(Assignments!$A$6:$A$115,"=6",Assignments!$L$6:$L$115)</f>
        <v>0</v>
      </c>
      <c r="I18" s="86">
        <f>SUMIF(Assignments!$A$6:$A$115,"=7",Assignments!$L$6:$L$115)</f>
        <v>0</v>
      </c>
      <c r="J18" s="16">
        <f t="shared" si="2"/>
        <v>2757.730666982</v>
      </c>
      <c r="K18" s="57">
        <v>2757.730666982</v>
      </c>
      <c r="L18" s="17" t="e">
        <f>C18/C$14</f>
        <v>#DIV/0!</v>
      </c>
      <c r="M18" s="18" t="e">
        <f>D18/D$14</f>
        <v>#DIV/0!</v>
      </c>
      <c r="N18" s="18" t="e">
        <f t="shared" si="7"/>
        <v>#DIV/0!</v>
      </c>
      <c r="O18" s="18" t="e">
        <f t="shared" si="7"/>
        <v>#DIV/0!</v>
      </c>
      <c r="P18" s="18" t="e">
        <f t="shared" si="7"/>
        <v>#DIV/0!</v>
      </c>
      <c r="Q18" s="18" t="e">
        <f t="shared" si="8"/>
        <v>#DIV/0!</v>
      </c>
      <c r="R18" s="18" t="e">
        <f t="shared" si="9"/>
        <v>#DIV/0!</v>
      </c>
      <c r="S18" s="35">
        <f>IF(J18&gt;0,J18/J$8,"")</f>
        <v>4.7646480882219802E-2</v>
      </c>
      <c r="T18" s="19">
        <f>K18/K$14</f>
        <v>7.4112741307452601E-2</v>
      </c>
      <c r="V18" s="7"/>
    </row>
    <row r="19" spans="1:24" x14ac:dyDescent="0.2">
      <c r="A19" s="101" t="s">
        <v>49</v>
      </c>
      <c r="B19" s="31" t="s">
        <v>35</v>
      </c>
      <c r="C19" s="8">
        <f>SUMIF(Assignments!$A$6:$A$115,"=1",Assignments!$M$6:$M$115)</f>
        <v>0</v>
      </c>
      <c r="D19" s="9">
        <f>SUMIF(Assignments!$A$6:$A$115,"=2",Assignments!$M$6:$M$115)</f>
        <v>0</v>
      </c>
      <c r="E19" s="9">
        <f>SUMIF(Assignments!$A$6:$A$115,"=3",Assignments!$M$6:$M$115)</f>
        <v>0</v>
      </c>
      <c r="F19" s="9">
        <f>SUMIF(Assignments!$A$6:$A$115,"=4",Assignments!$M$6:$M$115)</f>
        <v>0</v>
      </c>
      <c r="G19" s="9">
        <f>SUMIF(Assignments!$A$6:$A$115,"=5",Assignments!$M$6:$M$115)</f>
        <v>0</v>
      </c>
      <c r="H19" s="85">
        <f>SUMIF(Assignments!$A$6:$A$115,"=6",Assignments!$M$6:$M$115)</f>
        <v>0</v>
      </c>
      <c r="I19" s="85">
        <f>SUMIF(Assignments!$A$6:$A$115,"=7",Assignments!$M$6:$M$115)</f>
        <v>0</v>
      </c>
      <c r="J19" s="10">
        <f t="shared" si="2"/>
        <v>29238.999996803646</v>
      </c>
      <c r="K19" s="55">
        <v>29238.999996803646</v>
      </c>
      <c r="L19" s="11"/>
      <c r="M19" s="12"/>
      <c r="N19" s="12"/>
      <c r="O19" s="12"/>
      <c r="P19" s="12"/>
      <c r="Q19" s="12"/>
      <c r="R19" s="12"/>
      <c r="S19" s="45"/>
      <c r="T19" s="26"/>
      <c r="V19" s="7"/>
    </row>
    <row r="20" spans="1:24" s="50" customFormat="1" x14ac:dyDescent="0.2">
      <c r="A20" s="102"/>
      <c r="B20" s="33" t="s">
        <v>37</v>
      </c>
      <c r="C20" s="14">
        <f>SUMIF(Assignments!$A$6:$A$115,"=1",Assignments!$N$6:$N$115)</f>
        <v>0</v>
      </c>
      <c r="D20" s="15">
        <f>SUMIF(Assignments!$A$6:$A$115,"=2",Assignments!$N$6:$N$115)</f>
        <v>0</v>
      </c>
      <c r="E20" s="15">
        <f>SUMIF(Assignments!$A$6:$A$115,"=3",Assignments!$N$6:$N$115)</f>
        <v>0</v>
      </c>
      <c r="F20" s="15">
        <f>SUMIF(Assignments!$A$6:$A$115,"=4",Assignments!$N$6:$N$115)</f>
        <v>0</v>
      </c>
      <c r="G20" s="15">
        <f>SUMIF(Assignments!$A$6:$A$115,"=5",Assignments!$N$6:$N$115)</f>
        <v>0</v>
      </c>
      <c r="H20" s="86">
        <f>SUMIF(Assignments!$A$6:$A$115,"=6",Assignments!$N$6:$N$115)</f>
        <v>0</v>
      </c>
      <c r="I20" s="86">
        <f>SUMIF(Assignments!$A$6:$A$115,"=7",Assignments!$N$6:$N$115)</f>
        <v>0</v>
      </c>
      <c r="J20" s="16">
        <f t="shared" si="2"/>
        <v>11771.177305637488</v>
      </c>
      <c r="K20" s="55">
        <v>11771.177305637488</v>
      </c>
      <c r="L20" s="17" t="e">
        <f t="shared" ref="L20:M22" si="11">C20/C$19</f>
        <v>#DIV/0!</v>
      </c>
      <c r="M20" s="18" t="e">
        <f t="shared" si="11"/>
        <v>#DIV/0!</v>
      </c>
      <c r="N20" s="18" t="e">
        <f t="shared" ref="N20:P22" si="12">E20/E$19</f>
        <v>#DIV/0!</v>
      </c>
      <c r="O20" s="18" t="e">
        <f t="shared" si="12"/>
        <v>#DIV/0!</v>
      </c>
      <c r="P20" s="18" t="e">
        <f t="shared" si="12"/>
        <v>#DIV/0!</v>
      </c>
      <c r="Q20" s="18" t="e">
        <f t="shared" ref="Q20:Q22" si="13">H20/H$19</f>
        <v>#DIV/0!</v>
      </c>
      <c r="R20" s="18" t="e">
        <f t="shared" ref="R20:R22" si="14">I20/I$19</f>
        <v>#DIV/0!</v>
      </c>
      <c r="S20" s="45">
        <f>IF(J20&gt;0,J20/J$8,"")</f>
        <v>0.20337561646948785</v>
      </c>
      <c r="T20" s="19">
        <f>K20/K$19</f>
        <v>0.40258481161887516</v>
      </c>
      <c r="V20" s="7"/>
    </row>
    <row r="21" spans="1:24" x14ac:dyDescent="0.2">
      <c r="A21" s="102"/>
      <c r="B21" s="33" t="s">
        <v>20</v>
      </c>
      <c r="C21" s="14">
        <f>SUMIF(Assignments!$A$6:$A$115,"=1",Assignments!$O$6:$O$115)</f>
        <v>0</v>
      </c>
      <c r="D21" s="15">
        <f>SUMIF(Assignments!$A$6:$A$115,"=2",Assignments!$O$6:$O$115)</f>
        <v>0</v>
      </c>
      <c r="E21" s="15">
        <f>SUMIF(Assignments!$A$6:$A$115,"=3",Assignments!$O$6:$O$115)</f>
        <v>0</v>
      </c>
      <c r="F21" s="15">
        <f>SUMIF(Assignments!$A$6:$A$115,"=4",Assignments!$O$6:$O$115)</f>
        <v>0</v>
      </c>
      <c r="G21" s="15">
        <f>SUMIF(Assignments!$A$6:$A$115,"=5",Assignments!$O$6:$O$115)</f>
        <v>0</v>
      </c>
      <c r="H21" s="86">
        <f>SUMIF(Assignments!$A$6:$A$115,"=6",Assignments!$O$6:$O$115)</f>
        <v>0</v>
      </c>
      <c r="I21" s="86">
        <f>SUMIF(Assignments!$A$6:$A$115,"=7",Assignments!$O$6:$O$115)</f>
        <v>0</v>
      </c>
      <c r="J21" s="16">
        <f t="shared" si="2"/>
        <v>1424.9097743155496</v>
      </c>
      <c r="K21" s="55">
        <v>1424.9097743155496</v>
      </c>
      <c r="L21" s="17" t="e">
        <f t="shared" si="11"/>
        <v>#DIV/0!</v>
      </c>
      <c r="M21" s="18" t="e">
        <f t="shared" si="11"/>
        <v>#DIV/0!</v>
      </c>
      <c r="N21" s="18" t="e">
        <f t="shared" si="12"/>
        <v>#DIV/0!</v>
      </c>
      <c r="O21" s="18" t="e">
        <f t="shared" si="12"/>
        <v>#DIV/0!</v>
      </c>
      <c r="P21" s="18" t="e">
        <f t="shared" si="12"/>
        <v>#DIV/0!</v>
      </c>
      <c r="Q21" s="18" t="e">
        <f t="shared" si="13"/>
        <v>#DIV/0!</v>
      </c>
      <c r="R21" s="18" t="e">
        <f t="shared" si="14"/>
        <v>#DIV/0!</v>
      </c>
      <c r="S21" s="45">
        <f>IF(J21&gt;0,J21/J$8,"")</f>
        <v>2.4618769749227692E-2</v>
      </c>
      <c r="T21" s="19">
        <f>K21/K$19</f>
        <v>4.873319109652581E-2</v>
      </c>
      <c r="V21" s="7"/>
    </row>
    <row r="22" spans="1:24" ht="13.5" thickBot="1" x14ac:dyDescent="0.25">
      <c r="A22" s="103"/>
      <c r="B22" s="34" t="s">
        <v>54</v>
      </c>
      <c r="C22" s="20">
        <f>SUMIF(Assignments!$A$6:$A$115,"=1",Assignments!$P$6:$P$115)</f>
        <v>0</v>
      </c>
      <c r="D22" s="21">
        <f>SUMIF(Assignments!$A$6:$A$115,"=2",Assignments!$P$6:$P$115)</f>
        <v>0</v>
      </c>
      <c r="E22" s="21">
        <f>SUMIF(Assignments!$A$6:$A$115,"=3",Assignments!$P$6:$P$115)</f>
        <v>0</v>
      </c>
      <c r="F22" s="21">
        <f>SUMIF(Assignments!$A$6:$A$115,"=4",Assignments!$P$6:$P$115)</f>
        <v>0</v>
      </c>
      <c r="G22" s="21">
        <f>SUMIF(Assignments!$A$6:$A$115,"=5",Assignments!$P$6:$P$115)</f>
        <v>0</v>
      </c>
      <c r="H22" s="87">
        <f>SUMIF(Assignments!$A$6:$A$115,"=6",Assignments!$P$6:$P$115)</f>
        <v>0</v>
      </c>
      <c r="I22" s="87">
        <f>SUMIF(Assignments!$A$6:$A$115,"=7",Assignments!$P$6:$P$115)</f>
        <v>0</v>
      </c>
      <c r="J22" s="22">
        <f t="shared" si="2"/>
        <v>16042.912916850624</v>
      </c>
      <c r="K22" s="55">
        <v>16042.912916850624</v>
      </c>
      <c r="L22" s="23" t="e">
        <f t="shared" si="11"/>
        <v>#DIV/0!</v>
      </c>
      <c r="M22" s="24" t="e">
        <f t="shared" si="11"/>
        <v>#DIV/0!</v>
      </c>
      <c r="N22" s="24" t="e">
        <f t="shared" si="12"/>
        <v>#DIV/0!</v>
      </c>
      <c r="O22" s="24" t="e">
        <f t="shared" si="12"/>
        <v>#DIV/0!</v>
      </c>
      <c r="P22" s="24" t="e">
        <f t="shared" si="12"/>
        <v>#DIV/0!</v>
      </c>
      <c r="Q22" s="24" t="e">
        <f t="shared" si="13"/>
        <v>#DIV/0!</v>
      </c>
      <c r="R22" s="24" t="e">
        <f t="shared" si="14"/>
        <v>#DIV/0!</v>
      </c>
      <c r="S22" s="45">
        <f>IF(J22&gt;0,J22/J$8,"")</f>
        <v>0.2771802020914429</v>
      </c>
      <c r="T22" s="25">
        <f>K22/K$19</f>
        <v>0.54868199728459954</v>
      </c>
      <c r="V22" s="7"/>
    </row>
    <row r="23" spans="1:24" x14ac:dyDescent="0.2">
      <c r="A23" s="101" t="s">
        <v>50</v>
      </c>
      <c r="B23" s="31" t="s">
        <v>36</v>
      </c>
      <c r="C23" s="8">
        <f>SUMIF(Assignments!$A$6:$A$115,"=1",Assignments!$Q$6:$Q$115)</f>
        <v>0</v>
      </c>
      <c r="D23" s="9">
        <f>SUMIF(Assignments!$A$6:$A$115,"=2",Assignments!$Q$6:$Q$115)</f>
        <v>0</v>
      </c>
      <c r="E23" s="9">
        <f>SUMIF(Assignments!$A$6:$A$115,"=3",Assignments!$Q$6:$Q$115)</f>
        <v>0</v>
      </c>
      <c r="F23" s="9">
        <f>SUMIF(Assignments!$A$6:$A$115,"=4",Assignments!$Q$6:$Q$115)</f>
        <v>0</v>
      </c>
      <c r="G23" s="9">
        <f>SUMIF(Assignments!$A$6:$A$115,"=5",Assignments!$Q$6:$Q$115)</f>
        <v>0</v>
      </c>
      <c r="H23" s="85">
        <f>SUMIF(Assignments!$A$6:$A$115,"=6",Assignments!$Q$6:$Q$115)</f>
        <v>0</v>
      </c>
      <c r="I23" s="85">
        <f>SUMIF(Assignments!$A$6:$A$115,"=7",Assignments!$Q$6:$Q$115)</f>
        <v>0</v>
      </c>
      <c r="J23" s="10">
        <f t="shared" si="2"/>
        <v>19759.197366308832</v>
      </c>
      <c r="K23" s="58">
        <v>19759.197366308832</v>
      </c>
      <c r="L23" s="11"/>
      <c r="M23" s="12"/>
      <c r="N23" s="12"/>
      <c r="O23" s="12"/>
      <c r="P23" s="12"/>
      <c r="Q23" s="12"/>
      <c r="R23" s="12"/>
      <c r="S23" s="46"/>
      <c r="T23" s="26"/>
      <c r="V23" s="7"/>
    </row>
    <row r="24" spans="1:24" x14ac:dyDescent="0.2">
      <c r="A24" s="102"/>
      <c r="B24" s="33" t="s">
        <v>37</v>
      </c>
      <c r="C24" s="14">
        <f>SUMIF(Assignments!$A$6:$A$115,"=1",Assignments!$R$6:$R$115)</f>
        <v>0</v>
      </c>
      <c r="D24" s="15">
        <f>SUMIF(Assignments!$A$6:$A$115,"=2",Assignments!$R$6:$R$115)</f>
        <v>0</v>
      </c>
      <c r="E24" s="15">
        <f>SUMIF(Assignments!$A$6:$A$115,"=3",Assignments!$R$6:$R$115)</f>
        <v>0</v>
      </c>
      <c r="F24" s="15">
        <f>SUMIF(Assignments!$A$6:$A$115,"=4",Assignments!$R$6:$R$115)</f>
        <v>0</v>
      </c>
      <c r="G24" s="15">
        <f>SUMIF(Assignments!$A$6:$A$115,"=5",Assignments!$R$6:$R$115)</f>
        <v>0</v>
      </c>
      <c r="H24" s="86">
        <f>SUMIF(Assignments!$A$6:$A$115,"=6",Assignments!$R$6:$R$115)</f>
        <v>0</v>
      </c>
      <c r="I24" s="86">
        <f>SUMIF(Assignments!$A$6:$A$115,"=7",Assignments!$R$6:$R$115)</f>
        <v>0</v>
      </c>
      <c r="J24" s="16">
        <f t="shared" si="2"/>
        <v>6979.6260591864675</v>
      </c>
      <c r="K24" s="56">
        <v>6979.6260591864675</v>
      </c>
      <c r="L24" s="17" t="e">
        <f t="shared" ref="L24:M26" si="15">C24/C$23</f>
        <v>#DIV/0!</v>
      </c>
      <c r="M24" s="18" t="e">
        <f t="shared" si="15"/>
        <v>#DIV/0!</v>
      </c>
      <c r="N24" s="18" t="e">
        <f t="shared" ref="N24:P26" si="16">E24/E$23</f>
        <v>#DIV/0!</v>
      </c>
      <c r="O24" s="18" t="e">
        <f t="shared" si="16"/>
        <v>#DIV/0!</v>
      </c>
      <c r="P24" s="18" t="e">
        <f t="shared" si="16"/>
        <v>#DIV/0!</v>
      </c>
      <c r="Q24" s="18" t="e">
        <f t="shared" ref="Q24:Q26" si="17">H24/H$23</f>
        <v>#DIV/0!</v>
      </c>
      <c r="R24" s="18" t="e">
        <f t="shared" ref="R24:R26" si="18">I24/I$23</f>
        <v>#DIV/0!</v>
      </c>
      <c r="S24" s="45">
        <f>IF(J24&gt;0,J24/J$8,"")</f>
        <v>0.1205899559285141</v>
      </c>
      <c r="T24" s="19">
        <f>K24/K$23</f>
        <v>0.35323429033040293</v>
      </c>
      <c r="V24" s="7"/>
    </row>
    <row r="25" spans="1:24" x14ac:dyDescent="0.2">
      <c r="A25" s="102"/>
      <c r="B25" s="33" t="s">
        <v>20</v>
      </c>
      <c r="C25" s="14">
        <f>SUMIF(Assignments!$A$6:$A$115,"=1",Assignments!$S$6:$S$115)</f>
        <v>0</v>
      </c>
      <c r="D25" s="15">
        <f>SUMIF(Assignments!$A$6:$A$115,"=2",Assignments!$S$6:$S$115)</f>
        <v>0</v>
      </c>
      <c r="E25" s="15">
        <f>SUMIF(Assignments!$A$6:$A$115,"=3",Assignments!$S$6:$S$115)</f>
        <v>0</v>
      </c>
      <c r="F25" s="15">
        <f>SUMIF(Assignments!$A$6:$A$115,"=4",Assignments!$S$6:$S$115)</f>
        <v>0</v>
      </c>
      <c r="G25" s="15">
        <f>SUMIF(Assignments!$A$6:$A$115,"=5",Assignments!$S$6:$S$115)</f>
        <v>0</v>
      </c>
      <c r="H25" s="86">
        <f>SUMIF(Assignments!$A$6:$A$115,"=6",Assignments!$S$6:$S$115)</f>
        <v>0</v>
      </c>
      <c r="I25" s="86">
        <f>SUMIF(Assignments!$A$6:$A$115,"=7",Assignments!$S$6:$S$115)</f>
        <v>0</v>
      </c>
      <c r="J25" s="16">
        <f t="shared" si="2"/>
        <v>857.56390970238022</v>
      </c>
      <c r="K25" s="56">
        <v>857.56390970238022</v>
      </c>
      <c r="L25" s="17" t="e">
        <f t="shared" si="15"/>
        <v>#DIV/0!</v>
      </c>
      <c r="M25" s="18" t="e">
        <f t="shared" si="15"/>
        <v>#DIV/0!</v>
      </c>
      <c r="N25" s="18" t="e">
        <f t="shared" si="16"/>
        <v>#DIV/0!</v>
      </c>
      <c r="O25" s="18" t="e">
        <f t="shared" si="16"/>
        <v>#DIV/0!</v>
      </c>
      <c r="P25" s="18" t="e">
        <f t="shared" si="16"/>
        <v>#DIV/0!</v>
      </c>
      <c r="Q25" s="18" t="e">
        <f t="shared" si="17"/>
        <v>#DIV/0!</v>
      </c>
      <c r="R25" s="18" t="e">
        <f t="shared" si="18"/>
        <v>#DIV/0!</v>
      </c>
      <c r="S25" s="45">
        <f>IF(J25&gt;0,J25/J$8,"")</f>
        <v>1.4816494923934073E-2</v>
      </c>
      <c r="T25" s="19">
        <f>K25/K$23</f>
        <v>4.3400746184387128E-2</v>
      </c>
      <c r="V25" s="7"/>
    </row>
    <row r="26" spans="1:24" ht="13.5" thickBot="1" x14ac:dyDescent="0.25">
      <c r="A26" s="103"/>
      <c r="B26" s="34" t="s">
        <v>54</v>
      </c>
      <c r="C26" s="20">
        <f>SUMIF(Assignments!$A$6:$A$115,"=1",Assignments!$T$6:$T$115)</f>
        <v>0</v>
      </c>
      <c r="D26" s="21">
        <f>SUMIF(Assignments!$A$6:$A$115,"=2",Assignments!$T$6:$T$115)</f>
        <v>0</v>
      </c>
      <c r="E26" s="21">
        <f>SUMIF(Assignments!$A$6:$A$115,"=3",Assignments!$T$6:$T$115)</f>
        <v>0</v>
      </c>
      <c r="F26" s="21">
        <f>SUMIF(Assignments!$A$6:$A$115,"=4",Assignments!$T$6:$T$115)</f>
        <v>0</v>
      </c>
      <c r="G26" s="21">
        <f>SUMIF(Assignments!$A$6:$A$115,"=5",Assignments!$T$6:$T$115)</f>
        <v>0</v>
      </c>
      <c r="H26" s="87">
        <f>SUMIF(Assignments!$A$6:$A$115,"=6",Assignments!$T$6:$T$115)</f>
        <v>0</v>
      </c>
      <c r="I26" s="87">
        <f>SUMIF(Assignments!$A$6:$A$115,"=7",Assignments!$T$6:$T$115)</f>
        <v>0</v>
      </c>
      <c r="J26" s="22">
        <f t="shared" si="2"/>
        <v>11922.007397419988</v>
      </c>
      <c r="K26" s="57">
        <v>11922.007397419988</v>
      </c>
      <c r="L26" s="23" t="e">
        <f t="shared" si="15"/>
        <v>#DIV/0!</v>
      </c>
      <c r="M26" s="24" t="e">
        <f t="shared" si="15"/>
        <v>#DIV/0!</v>
      </c>
      <c r="N26" s="24" t="e">
        <f t="shared" si="16"/>
        <v>#DIV/0!</v>
      </c>
      <c r="O26" s="24" t="e">
        <f t="shared" si="16"/>
        <v>#DIV/0!</v>
      </c>
      <c r="P26" s="24" t="e">
        <f t="shared" si="16"/>
        <v>#DIV/0!</v>
      </c>
      <c r="Q26" s="24" t="e">
        <f t="shared" si="17"/>
        <v>#DIV/0!</v>
      </c>
      <c r="R26" s="24" t="e">
        <f t="shared" si="18"/>
        <v>#DIV/0!</v>
      </c>
      <c r="S26" s="35">
        <f>IF(J26&gt;0,J26/J$8,"")</f>
        <v>0.20598157185542232</v>
      </c>
      <c r="T26" s="25">
        <f>K26/K$23</f>
        <v>0.60336496348521007</v>
      </c>
      <c r="V26" s="7"/>
    </row>
    <row r="27" spans="1:24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24" ht="15.75" x14ac:dyDescent="0.25">
      <c r="A28" s="1" t="s">
        <v>42</v>
      </c>
    </row>
    <row r="29" spans="1:24" x14ac:dyDescent="0.2">
      <c r="A29" s="100" t="s">
        <v>46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</row>
    <row r="34" spans="1:24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</sheetData>
  <sheetProtection sheet="1" selectLockedCells="1"/>
  <protectedRanges>
    <protectedRange sqref="A3:B3 L6:R6 C6:I6" name="Range1"/>
  </protectedRanges>
  <mergeCells count="8">
    <mergeCell ref="A3:G4"/>
    <mergeCell ref="C6:K6"/>
    <mergeCell ref="A29:X34"/>
    <mergeCell ref="A19:A22"/>
    <mergeCell ref="A23:A26"/>
    <mergeCell ref="A14:A18"/>
    <mergeCell ref="A8:A13"/>
    <mergeCell ref="L6:T6"/>
  </mergeCells>
  <phoneticPr fontId="2" type="noConversion"/>
  <conditionalFormatting sqref="T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7-district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2020-03-20T02:38:58Z</dcterms:modified>
</cp:coreProperties>
</file>